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4117088\Desktop\"/>
    </mc:Choice>
  </mc:AlternateContent>
  <bookViews>
    <workbookView xWindow="0" yWindow="0" windowWidth="23040" windowHeight="9360" tabRatio="861"/>
  </bookViews>
  <sheets>
    <sheet name="基礎情報入力シート（要入力）" sheetId="101" r:id="rId1"/>
    <sheet name="連絡票" sheetId="103" r:id="rId2"/>
    <sheet name="事業実施計画（第１号様式）" sheetId="102" r:id="rId3"/>
    <sheet name="別紙1" sheetId="47" r:id="rId4"/>
    <sheet name="別紙２" sheetId="48" r:id="rId5"/>
    <sheet name="交付申請書（第２号様式） " sheetId="104" r:id="rId6"/>
    <sheet name="別紙3(1)" sheetId="86" r:id="rId7"/>
    <sheet name="別紙3(2)" sheetId="68" r:id="rId8"/>
    <sheet name="別紙４ (1)" sheetId="125" r:id="rId9"/>
    <sheet name="別紙４ (2)" sheetId="126" r:id="rId10"/>
    <sheet name="別紙４ー② (2)" sheetId="130" r:id="rId11"/>
    <sheet name="歳入歳出予算書抄本  " sheetId="133" r:id="rId12"/>
    <sheet name="実績報告書（第６号様式)" sheetId="140" r:id="rId13"/>
    <sheet name="別紙５" sheetId="138" r:id="rId14"/>
    <sheet name="別紙６" sheetId="139" r:id="rId15"/>
    <sheet name="別紙６ (１)" sheetId="134" r:id="rId16"/>
    <sheet name="別紙６ (２)" sheetId="135" r:id="rId17"/>
    <sheet name="別紙６ー② (２)" sheetId="137" r:id="rId18"/>
    <sheet name="空床数計算シート(集計)" sheetId="106" r:id="rId19"/>
    <sheet name="空床数計算シート(４月)" sheetId="107" r:id="rId20"/>
    <sheet name="空床数計算シート(５月)" sheetId="108" r:id="rId21"/>
    <sheet name="空床数計算シート(６月)" sheetId="109" r:id="rId22"/>
    <sheet name="空床数計算シート(集計_申請区分②) " sheetId="146" r:id="rId23"/>
    <sheet name="空床数計算シート(5.8～）" sheetId="145" r:id="rId24"/>
    <sheet name="空床数計算シート(６月②) " sheetId="144" r:id="rId25"/>
    <sheet name="空床数計算シート(クラスター集計)" sheetId="113" r:id="rId26"/>
    <sheet name="空床数計算シート(クラスター~5.7)" sheetId="114" r:id="rId27"/>
    <sheet name="空床数計算シート(クラスター5.8~)" sheetId="115" r:id="rId28"/>
    <sheet name="空床数計算シート(クラスター6月) " sheetId="116" r:id="rId29"/>
    <sheet name="コロナに伴う処遇改善状況" sheetId="110" r:id="rId30"/>
    <sheet name="歳入歳出決算書抄本 " sheetId="124" r:id="rId31"/>
    <sheet name="受入病床確保事業確認書" sheetId="131" r:id="rId32"/>
    <sheet name="クラスター要件確認資料" sheetId="141" r:id="rId33"/>
    <sheet name="構造上の休止病床" sheetId="143" r:id="rId34"/>
  </sheets>
  <definedNames>
    <definedName name="_xlnm._FilterDatabase" localSheetId="0" hidden="1">'基礎情報入力シート（要入力）'!#REF!</definedName>
    <definedName name="_xlnm._FilterDatabase" localSheetId="3" hidden="1">別紙1!$A$8:$E$11</definedName>
    <definedName name="_xlnm._FilterDatabase" localSheetId="13" hidden="1">別紙５!$A$8:$E$11</definedName>
    <definedName name="_xlnm._FilterDatabase" localSheetId="1" hidden="1">連絡票!#REF!</definedName>
    <definedName name="a" localSheetId="32">#REF!</definedName>
    <definedName name="a" localSheetId="23">#REF!</definedName>
    <definedName name="a" localSheetId="24">#REF!</definedName>
    <definedName name="a" localSheetId="22">#REF!</definedName>
    <definedName name="a" localSheetId="33">#REF!</definedName>
    <definedName name="a" localSheetId="11">#REF!</definedName>
    <definedName name="a">#REF!</definedName>
    <definedName name="aaaa" localSheetId="32">#REF!</definedName>
    <definedName name="aaaa" localSheetId="23">#REF!</definedName>
    <definedName name="aaaa" localSheetId="24">#REF!</definedName>
    <definedName name="aaaa" localSheetId="22">#REF!</definedName>
    <definedName name="aaaa" localSheetId="33">#REF!</definedName>
    <definedName name="aaaa" localSheetId="11">#REF!</definedName>
    <definedName name="aaaa">#REF!</definedName>
    <definedName name="_xlnm.Print_Area" localSheetId="32">クラスター要件確認資料!$A$1:$I$63</definedName>
    <definedName name="_xlnm.Print_Area" localSheetId="29">コロナに伴う処遇改善状況!$A$1:$D$21</definedName>
    <definedName name="_xlnm.Print_Area" localSheetId="0">'基礎情報入力シート（要入力）'!$B$2:$D$19</definedName>
    <definedName name="_xlnm.Print_Area" localSheetId="19">'空床数計算シート(４月)'!$A$1:$Z$47</definedName>
    <definedName name="_xlnm.Print_Area" localSheetId="23">'空床数計算シート(5.8～）'!$A$1:$AF$43</definedName>
    <definedName name="_xlnm.Print_Area" localSheetId="20">'空床数計算シート(５月)'!$A$1:$AH$51</definedName>
    <definedName name="_xlnm.Print_Area" localSheetId="21">'空床数計算シート(６月)'!$A$1:$AH$48</definedName>
    <definedName name="_xlnm.Print_Area" localSheetId="24">'空床数計算シート(６月②) '!$A$1:$AE$47</definedName>
    <definedName name="_xlnm.Print_Area" localSheetId="26">'空床数計算シート(クラスター~5.7)'!$A$1:$T$50</definedName>
    <definedName name="_xlnm.Print_Area" localSheetId="27">'空床数計算シート(クラスター5.8~)'!$A$1:$Y$38</definedName>
    <definedName name="_xlnm.Print_Area" localSheetId="28">'空床数計算シート(クラスター6月) '!$A$1:$Y$45</definedName>
    <definedName name="_xlnm.Print_Area" localSheetId="25">'空床数計算シート(クラスター集計)'!$A$1:$O$25</definedName>
    <definedName name="_xlnm.Print_Area" localSheetId="18">'空床数計算シート(集計)'!$A$1:$Q$35</definedName>
    <definedName name="_xlnm.Print_Area" localSheetId="22">'空床数計算シート(集計_申請区分②) '!$A$1:$K$27</definedName>
    <definedName name="_xlnm.Print_Area" localSheetId="5">'交付申請書（第２号様式） '!$A$1:$AE$38</definedName>
    <definedName name="_xlnm.Print_Area" localSheetId="33">構造上の休止病床!$B$2:$M$20</definedName>
    <definedName name="_xlnm.Print_Area" localSheetId="2">'事業実施計画（第１号様式）'!$A$1:$AE$40</definedName>
    <definedName name="_xlnm.Print_Area" localSheetId="12">'実績報告書（第６号様式)'!$A$1:$AE$34</definedName>
    <definedName name="_xlnm.Print_Area" localSheetId="31">受入病床確保事業確認書!$B$2:$M$43</definedName>
    <definedName name="_xlnm.Print_Area" localSheetId="3">別紙1!$A$1:$E$11</definedName>
    <definedName name="_xlnm.Print_Area" localSheetId="6">'別紙3(1)'!$A$1:$I$40</definedName>
    <definedName name="_xlnm.Print_Area" localSheetId="7">'別紙3(2)'!$A$1:$I$40</definedName>
    <definedName name="_xlnm.Print_Area" localSheetId="8">'別紙４ (1)'!$A$1:$K$34</definedName>
    <definedName name="_xlnm.Print_Area" localSheetId="9">'別紙４ (2)'!$A$1:$K$30</definedName>
    <definedName name="_xlnm.Print_Area" localSheetId="10">'別紙４ー② (2)'!$A$1:$K$31</definedName>
    <definedName name="_xlnm.Print_Area" localSheetId="13">別紙５!$A$1:$E$11</definedName>
    <definedName name="_xlnm.Print_Area" localSheetId="15">'別紙６ (１)'!$A$1:$K$34</definedName>
    <definedName name="_xlnm.Print_Area" localSheetId="16">'別紙６ (２)'!$A$1:$K$30</definedName>
    <definedName name="_xlnm.Print_Area" localSheetId="17">'別紙６ー② (２)'!$A$1:$K$31</definedName>
    <definedName name="_xlnm.Print_Area" localSheetId="1">連絡票!$B$2:$E$38</definedName>
    <definedName name="_xlnm.Print_Titles" localSheetId="3">別紙1!$8:$8</definedName>
    <definedName name="_xlnm.Print_Titles" localSheetId="13">別紙５!$8:$8</definedName>
    <definedName name="ああ" localSheetId="32">#REF!</definedName>
    <definedName name="ああ" localSheetId="23">#REF!</definedName>
    <definedName name="ああ" localSheetId="24">#REF!</definedName>
    <definedName name="ああ" localSheetId="22">#REF!</definedName>
    <definedName name="ああ" localSheetId="33">#REF!</definedName>
    <definedName name="ああ" localSheetId="30">#REF!</definedName>
    <definedName name="ああ" localSheetId="11">#REF!</definedName>
    <definedName name="ああ" localSheetId="12">#REF!</definedName>
    <definedName name="ああ">#REF!</definedName>
    <definedName name="クラスター" localSheetId="32">#REF!</definedName>
    <definedName name="クラスター" localSheetId="23">#REF!</definedName>
    <definedName name="クラスター" localSheetId="24">#REF!</definedName>
    <definedName name="クラスター" localSheetId="22">#REF!</definedName>
    <definedName name="クラスター" localSheetId="33">#REF!</definedName>
    <definedName name="クラスター" localSheetId="30">#REF!</definedName>
    <definedName name="クラスター" localSheetId="11">#REF!</definedName>
    <definedName name="クラスター" localSheetId="12">#REF!</definedName>
    <definedName name="クラスター" localSheetId="8">#REF!</definedName>
    <definedName name="クラスター" localSheetId="9">#REF!</definedName>
    <definedName name="クラスター" localSheetId="10">#REF!</definedName>
    <definedName name="クラスター" localSheetId="15">#REF!</definedName>
    <definedName name="クラスター" localSheetId="16">#REF!</definedName>
    <definedName name="クラスター" localSheetId="17">#REF!</definedName>
    <definedName name="クラスター">#REF!</definedName>
    <definedName name="病床確保料" localSheetId="32">#REF!</definedName>
    <definedName name="病床確保料" localSheetId="23">#REF!</definedName>
    <definedName name="病床確保料" localSheetId="24">#REF!</definedName>
    <definedName name="病床確保料" localSheetId="26">#REF!</definedName>
    <definedName name="病床確保料" localSheetId="27">#REF!</definedName>
    <definedName name="病床確保料" localSheetId="28">#REF!</definedName>
    <definedName name="病床確保料" localSheetId="25">#REF!</definedName>
    <definedName name="病床確保料" localSheetId="22">#REF!</definedName>
    <definedName name="病床確保料" localSheetId="33">#REF!</definedName>
    <definedName name="病床確保料" localSheetId="30">#REF!</definedName>
    <definedName name="病床確保料" localSheetId="11">#REF!</definedName>
    <definedName name="病床確保料" localSheetId="12">#REF!</definedName>
    <definedName name="病床確保料" localSheetId="8">#REF!</definedName>
    <definedName name="病床確保料" localSheetId="9">#REF!</definedName>
    <definedName name="病床確保料" localSheetId="10">#REF!</definedName>
    <definedName name="病床確保料" localSheetId="15">#REF!</definedName>
    <definedName name="病床確保料" localSheetId="16">#REF!</definedName>
    <definedName name="病床確保料" localSheetId="17">#REF!</definedName>
    <definedName name="病床確保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1" i="145" l="1"/>
  <c r="AD12" i="145"/>
  <c r="AD13" i="145"/>
  <c r="AD14" i="145"/>
  <c r="AD15" i="145"/>
  <c r="AD16" i="145"/>
  <c r="AD17" i="145"/>
  <c r="AD18" i="145"/>
  <c r="AD19" i="145"/>
  <c r="AD20" i="145"/>
  <c r="AD21" i="145"/>
  <c r="AD22" i="145"/>
  <c r="AD23" i="145"/>
  <c r="AD24" i="145"/>
  <c r="AD25" i="145"/>
  <c r="AD26" i="145"/>
  <c r="AD27" i="145"/>
  <c r="AD28" i="145"/>
  <c r="AD29" i="145"/>
  <c r="AD30" i="145"/>
  <c r="AD31" i="145"/>
  <c r="AD32" i="145"/>
  <c r="AD33" i="145"/>
  <c r="AD10" i="145"/>
  <c r="AD11" i="144" l="1"/>
  <c r="AD12" i="144"/>
  <c r="AD13" i="144"/>
  <c r="AD14" i="144"/>
  <c r="AD15" i="144"/>
  <c r="AD16" i="144"/>
  <c r="AD17" i="144"/>
  <c r="AD18" i="144"/>
  <c r="AD19" i="144"/>
  <c r="AD20" i="144"/>
  <c r="AD21" i="144"/>
  <c r="AD22" i="144"/>
  <c r="AE22" i="144" s="1"/>
  <c r="AD23" i="144"/>
  <c r="AD24" i="144"/>
  <c r="AD25" i="144"/>
  <c r="AD26" i="144"/>
  <c r="AD27" i="144"/>
  <c r="AD28" i="144"/>
  <c r="AD29" i="144"/>
  <c r="AD30" i="144"/>
  <c r="AD31" i="144"/>
  <c r="AD32" i="144"/>
  <c r="AD33" i="144"/>
  <c r="AD34" i="144"/>
  <c r="AD35" i="144"/>
  <c r="AD36" i="144"/>
  <c r="AD37" i="144"/>
  <c r="AD38" i="144"/>
  <c r="AD39" i="144"/>
  <c r="AD10" i="144"/>
  <c r="AE29" i="145"/>
  <c r="AC11" i="144"/>
  <c r="AC12" i="144"/>
  <c r="AC13" i="144"/>
  <c r="AC14" i="144"/>
  <c r="AC15" i="144"/>
  <c r="AC16" i="144"/>
  <c r="AC17" i="144"/>
  <c r="AC18" i="144"/>
  <c r="AC19" i="144"/>
  <c r="AC20" i="144"/>
  <c r="AC21" i="144"/>
  <c r="AC22" i="144"/>
  <c r="AC23" i="144"/>
  <c r="AC24" i="144"/>
  <c r="AC25" i="144"/>
  <c r="AC26" i="144"/>
  <c r="AC27" i="144"/>
  <c r="AC28" i="144"/>
  <c r="AC29" i="144"/>
  <c r="AC30" i="144"/>
  <c r="AC31" i="144"/>
  <c r="AC32" i="144"/>
  <c r="AC33" i="144"/>
  <c r="AC34" i="144"/>
  <c r="AC35" i="144"/>
  <c r="AC36" i="144"/>
  <c r="AC37" i="144"/>
  <c r="AC38" i="144"/>
  <c r="AC39" i="144"/>
  <c r="AC10" i="144"/>
  <c r="AE35" i="144"/>
  <c r="AE29" i="144"/>
  <c r="AE28" i="144"/>
  <c r="AE27" i="144"/>
  <c r="AE19" i="144"/>
  <c r="AE14" i="144"/>
  <c r="AE13" i="144"/>
  <c r="AE11" i="144"/>
  <c r="W7" i="144"/>
  <c r="J27" i="146" s="1"/>
  <c r="AC11" i="145"/>
  <c r="AC12" i="145"/>
  <c r="AC13" i="145"/>
  <c r="AC14" i="145"/>
  <c r="AC15" i="145"/>
  <c r="AC16" i="145"/>
  <c r="AC17" i="145"/>
  <c r="AC18" i="145"/>
  <c r="AC19" i="145"/>
  <c r="AC20" i="145"/>
  <c r="AC21" i="145"/>
  <c r="AC22" i="145"/>
  <c r="AC23" i="145"/>
  <c r="AC24" i="145"/>
  <c r="AC25" i="145"/>
  <c r="AC26" i="145"/>
  <c r="AC27" i="145"/>
  <c r="AE27" i="145" s="1"/>
  <c r="AC28" i="145"/>
  <c r="AC29" i="145"/>
  <c r="AC30" i="145"/>
  <c r="AC31" i="145"/>
  <c r="AC32" i="145"/>
  <c r="AC33" i="145"/>
  <c r="AC10" i="145"/>
  <c r="AE30" i="145"/>
  <c r="AE28" i="145"/>
  <c r="W7" i="145"/>
  <c r="I27" i="146" s="1"/>
  <c r="AE25" i="144" l="1"/>
  <c r="AE33" i="145"/>
  <c r="AE39" i="144"/>
  <c r="AE31" i="144"/>
  <c r="AE10" i="144"/>
  <c r="AE20" i="144"/>
  <c r="AE38" i="144"/>
  <c r="AE30" i="144"/>
  <c r="AE32" i="144"/>
  <c r="AE16" i="144"/>
  <c r="AE36" i="144"/>
  <c r="AE37" i="144"/>
  <c r="AE21" i="144"/>
  <c r="AE17" i="144"/>
  <c r="AE12" i="144"/>
  <c r="AE34" i="144"/>
  <c r="AE26" i="144"/>
  <c r="AE18" i="144"/>
  <c r="AE33" i="144"/>
  <c r="AE24" i="144"/>
  <c r="AE23" i="144"/>
  <c r="AE15" i="144"/>
  <c r="AE31" i="145"/>
  <c r="AE32" i="145"/>
  <c r="D22" i="125"/>
  <c r="D21" i="125"/>
  <c r="D19" i="125"/>
  <c r="D18" i="125"/>
  <c r="D22" i="134"/>
  <c r="D21" i="134"/>
  <c r="D19" i="134"/>
  <c r="D18" i="134"/>
  <c r="B7" i="145" l="1"/>
  <c r="C7" i="145"/>
  <c r="I5" i="146" s="1"/>
  <c r="D7" i="145"/>
  <c r="I6" i="146" s="1"/>
  <c r="E7" i="145"/>
  <c r="I7" i="146" s="1"/>
  <c r="G7" i="145"/>
  <c r="H7" i="145"/>
  <c r="I9" i="146" s="1"/>
  <c r="I7" i="145"/>
  <c r="I10" i="146" s="1"/>
  <c r="J7" i="145"/>
  <c r="I11" i="146" s="1"/>
  <c r="L7" i="145"/>
  <c r="M7" i="145"/>
  <c r="I13" i="146" s="1"/>
  <c r="N7" i="145"/>
  <c r="I14" i="146" s="1"/>
  <c r="O7" i="145"/>
  <c r="I15" i="146" s="1"/>
  <c r="S7" i="145"/>
  <c r="I21" i="146" s="1"/>
  <c r="T7" i="145"/>
  <c r="I22" i="146" s="1"/>
  <c r="U7" i="145"/>
  <c r="I23" i="146" s="1"/>
  <c r="D13" i="146" s="1"/>
  <c r="F10" i="145"/>
  <c r="K10" i="145"/>
  <c r="P10" i="145"/>
  <c r="Y10" i="145"/>
  <c r="Z10" i="145"/>
  <c r="F11" i="145"/>
  <c r="K11" i="145"/>
  <c r="P11" i="145"/>
  <c r="Y11" i="145"/>
  <c r="AA11" i="145" s="1"/>
  <c r="Z11" i="145"/>
  <c r="F12" i="145"/>
  <c r="K12" i="145"/>
  <c r="P12" i="145"/>
  <c r="Y12" i="145"/>
  <c r="Z12" i="145"/>
  <c r="F13" i="145"/>
  <c r="K13" i="145"/>
  <c r="P13" i="145"/>
  <c r="Y13" i="145"/>
  <c r="Z13" i="145"/>
  <c r="F14" i="145"/>
  <c r="K14" i="145"/>
  <c r="P14" i="145"/>
  <c r="Y14" i="145"/>
  <c r="Z14" i="145"/>
  <c r="F15" i="145"/>
  <c r="K15" i="145"/>
  <c r="P15" i="145"/>
  <c r="Y15" i="145"/>
  <c r="Z15" i="145"/>
  <c r="F16" i="145"/>
  <c r="K16" i="145"/>
  <c r="P16" i="145"/>
  <c r="Y16" i="145"/>
  <c r="Z16" i="145"/>
  <c r="F17" i="145"/>
  <c r="AE10" i="145" s="1"/>
  <c r="K17" i="145"/>
  <c r="P17" i="145"/>
  <c r="Y17" i="145"/>
  <c r="Z17" i="145"/>
  <c r="F18" i="145"/>
  <c r="AE11" i="145" s="1"/>
  <c r="K18" i="145"/>
  <c r="P18" i="145"/>
  <c r="Y18" i="145"/>
  <c r="AA18" i="145" s="1"/>
  <c r="Z18" i="145"/>
  <c r="F19" i="145"/>
  <c r="K19" i="145"/>
  <c r="P19" i="145"/>
  <c r="Y19" i="145"/>
  <c r="AA19" i="145" s="1"/>
  <c r="Z19" i="145"/>
  <c r="F20" i="145"/>
  <c r="K20" i="145"/>
  <c r="P20" i="145"/>
  <c r="Y20" i="145"/>
  <c r="Z20" i="145"/>
  <c r="F21" i="145"/>
  <c r="AE14" i="145" s="1"/>
  <c r="K21" i="145"/>
  <c r="P21" i="145"/>
  <c r="Y21" i="145"/>
  <c r="Z21" i="145"/>
  <c r="F22" i="145"/>
  <c r="K22" i="145"/>
  <c r="P22" i="145"/>
  <c r="Y22" i="145"/>
  <c r="Z22" i="145"/>
  <c r="F23" i="145"/>
  <c r="K23" i="145"/>
  <c r="P23" i="145"/>
  <c r="Y23" i="145"/>
  <c r="Z23" i="145"/>
  <c r="F24" i="145"/>
  <c r="AE17" i="145" s="1"/>
  <c r="K24" i="145"/>
  <c r="P24" i="145"/>
  <c r="Y24" i="145"/>
  <c r="Z24" i="145"/>
  <c r="AA24" i="145" s="1"/>
  <c r="F25" i="145"/>
  <c r="AE18" i="145" s="1"/>
  <c r="K25" i="145"/>
  <c r="P25" i="145"/>
  <c r="Y25" i="145"/>
  <c r="Z25" i="145"/>
  <c r="F26" i="145"/>
  <c r="AE19" i="145" s="1"/>
  <c r="K26" i="145"/>
  <c r="P26" i="145"/>
  <c r="Y26" i="145"/>
  <c r="Z26" i="145"/>
  <c r="F27" i="145"/>
  <c r="K27" i="145"/>
  <c r="P27" i="145"/>
  <c r="Y27" i="145"/>
  <c r="AA27" i="145" s="1"/>
  <c r="Z27" i="145"/>
  <c r="F28" i="145"/>
  <c r="AE21" i="145" s="1"/>
  <c r="K28" i="145"/>
  <c r="P28" i="145"/>
  <c r="Y28" i="145"/>
  <c r="Z28" i="145"/>
  <c r="F29" i="145"/>
  <c r="AE22" i="145" s="1"/>
  <c r="K29" i="145"/>
  <c r="P29" i="145"/>
  <c r="Y29" i="145"/>
  <c r="Z29" i="145"/>
  <c r="F30" i="145"/>
  <c r="K30" i="145"/>
  <c r="P30" i="145"/>
  <c r="Y30" i="145"/>
  <c r="Z30" i="145"/>
  <c r="F31" i="145"/>
  <c r="K31" i="145"/>
  <c r="P31" i="145"/>
  <c r="Y31" i="145"/>
  <c r="Z31" i="145"/>
  <c r="AA31" i="145" s="1"/>
  <c r="F32" i="145"/>
  <c r="K32" i="145"/>
  <c r="P32" i="145"/>
  <c r="Y32" i="145"/>
  <c r="Z32" i="145"/>
  <c r="AA32" i="145" s="1"/>
  <c r="F33" i="145"/>
  <c r="K33" i="145"/>
  <c r="P33" i="145"/>
  <c r="Y33" i="145"/>
  <c r="Z33" i="145"/>
  <c r="Z39" i="144"/>
  <c r="Y39" i="144"/>
  <c r="P39" i="144"/>
  <c r="K39" i="144"/>
  <c r="F39" i="144"/>
  <c r="Z38" i="144"/>
  <c r="Y38" i="144"/>
  <c r="AA38" i="144" s="1"/>
  <c r="P38" i="144"/>
  <c r="K38" i="144"/>
  <c r="F38" i="144"/>
  <c r="Z37" i="144"/>
  <c r="Y37" i="144"/>
  <c r="P37" i="144"/>
  <c r="K37" i="144"/>
  <c r="F37" i="144"/>
  <c r="Z36" i="144"/>
  <c r="Y36" i="144"/>
  <c r="P36" i="144"/>
  <c r="K36" i="144"/>
  <c r="F36" i="144"/>
  <c r="Z35" i="144"/>
  <c r="Y35" i="144"/>
  <c r="AA35" i="144" s="1"/>
  <c r="P35" i="144"/>
  <c r="K35" i="144"/>
  <c r="F35" i="144"/>
  <c r="Z34" i="144"/>
  <c r="Y34" i="144"/>
  <c r="AA34" i="144" s="1"/>
  <c r="P34" i="144"/>
  <c r="K34" i="144"/>
  <c r="F34" i="144"/>
  <c r="Z33" i="144"/>
  <c r="Y33" i="144"/>
  <c r="P33" i="144"/>
  <c r="K33" i="144"/>
  <c r="F33" i="144"/>
  <c r="Z32" i="144"/>
  <c r="Y32" i="144"/>
  <c r="P32" i="144"/>
  <c r="K32" i="144"/>
  <c r="F32" i="144"/>
  <c r="Z31" i="144"/>
  <c r="Y31" i="144"/>
  <c r="P31" i="144"/>
  <c r="K31" i="144"/>
  <c r="F31" i="144"/>
  <c r="Z30" i="144"/>
  <c r="Y30" i="144"/>
  <c r="P30" i="144"/>
  <c r="K30" i="144"/>
  <c r="F30" i="144"/>
  <c r="Z29" i="144"/>
  <c r="Y29" i="144"/>
  <c r="AA29" i="144" s="1"/>
  <c r="P29" i="144"/>
  <c r="K29" i="144"/>
  <c r="F29" i="144"/>
  <c r="Z28" i="144"/>
  <c r="Y28" i="144"/>
  <c r="AA28" i="144" s="1"/>
  <c r="P28" i="144"/>
  <c r="K28" i="144"/>
  <c r="F28" i="144"/>
  <c r="Z27" i="144"/>
  <c r="Y27" i="144"/>
  <c r="AA27" i="144" s="1"/>
  <c r="P27" i="144"/>
  <c r="K27" i="144"/>
  <c r="F27" i="144"/>
  <c r="Z26" i="144"/>
  <c r="Y26" i="144"/>
  <c r="AA26" i="144" s="1"/>
  <c r="P26" i="144"/>
  <c r="K26" i="144"/>
  <c r="F26" i="144"/>
  <c r="Z25" i="144"/>
  <c r="Y25" i="144"/>
  <c r="AA25" i="144" s="1"/>
  <c r="P25" i="144"/>
  <c r="K25" i="144"/>
  <c r="F25" i="144"/>
  <c r="Z24" i="144"/>
  <c r="Y24" i="144"/>
  <c r="P24" i="144"/>
  <c r="K24" i="144"/>
  <c r="F24" i="144"/>
  <c r="Z23" i="144"/>
  <c r="Y23" i="144"/>
  <c r="P23" i="144"/>
  <c r="K23" i="144"/>
  <c r="F23" i="144"/>
  <c r="Z22" i="144"/>
  <c r="Y22" i="144"/>
  <c r="AA22" i="144" s="1"/>
  <c r="P22" i="144"/>
  <c r="K22" i="144"/>
  <c r="F22" i="144"/>
  <c r="Z21" i="144"/>
  <c r="Y21" i="144"/>
  <c r="AA21" i="144" s="1"/>
  <c r="P21" i="144"/>
  <c r="K21" i="144"/>
  <c r="F21" i="144"/>
  <c r="Z20" i="144"/>
  <c r="Y20" i="144"/>
  <c r="AA20" i="144" s="1"/>
  <c r="P20" i="144"/>
  <c r="K20" i="144"/>
  <c r="F20" i="144"/>
  <c r="Z19" i="144"/>
  <c r="Y19" i="144"/>
  <c r="P19" i="144"/>
  <c r="K19" i="144"/>
  <c r="F19" i="144"/>
  <c r="Z18" i="144"/>
  <c r="Y18" i="144"/>
  <c r="AA18" i="144" s="1"/>
  <c r="P18" i="144"/>
  <c r="K18" i="144"/>
  <c r="F18" i="144"/>
  <c r="Z17" i="144"/>
  <c r="Y17" i="144"/>
  <c r="AA17" i="144" s="1"/>
  <c r="P17" i="144"/>
  <c r="K17" i="144"/>
  <c r="F17" i="144"/>
  <c r="Z16" i="144"/>
  <c r="Y16" i="144"/>
  <c r="P16" i="144"/>
  <c r="K16" i="144"/>
  <c r="F16" i="144"/>
  <c r="Z15" i="144"/>
  <c r="Y15" i="144"/>
  <c r="P15" i="144"/>
  <c r="K15" i="144"/>
  <c r="F15" i="144"/>
  <c r="Z14" i="144"/>
  <c r="Y14" i="144"/>
  <c r="AA14" i="144" s="1"/>
  <c r="P14" i="144"/>
  <c r="K14" i="144"/>
  <c r="F14" i="144"/>
  <c r="Z13" i="144"/>
  <c r="Y13" i="144"/>
  <c r="AA13" i="144" s="1"/>
  <c r="P13" i="144"/>
  <c r="K13" i="144"/>
  <c r="F13" i="144"/>
  <c r="Z12" i="144"/>
  <c r="Y12" i="144"/>
  <c r="AA12" i="144" s="1"/>
  <c r="P12" i="144"/>
  <c r="K12" i="144"/>
  <c r="F12" i="144"/>
  <c r="Z11" i="144"/>
  <c r="Y11" i="144"/>
  <c r="P11" i="144"/>
  <c r="K11" i="144"/>
  <c r="F11" i="144"/>
  <c r="Z10" i="144"/>
  <c r="Y10" i="144"/>
  <c r="P10" i="144"/>
  <c r="K10" i="144"/>
  <c r="F10" i="144"/>
  <c r="U7" i="144"/>
  <c r="J23" i="146" s="1"/>
  <c r="T7" i="144"/>
  <c r="J22" i="146" s="1"/>
  <c r="S7" i="144"/>
  <c r="J21" i="146" s="1"/>
  <c r="O7" i="144"/>
  <c r="J15" i="146" s="1"/>
  <c r="N7" i="144"/>
  <c r="J14" i="146" s="1"/>
  <c r="M7" i="144"/>
  <c r="J13" i="146" s="1"/>
  <c r="L7" i="144"/>
  <c r="J7" i="144"/>
  <c r="J11" i="146" s="1"/>
  <c r="I7" i="144"/>
  <c r="J10" i="146" s="1"/>
  <c r="H7" i="144"/>
  <c r="J9" i="146" s="1"/>
  <c r="G7" i="144"/>
  <c r="E7" i="144"/>
  <c r="J7" i="146" s="1"/>
  <c r="D7" i="144"/>
  <c r="J6" i="146" s="1"/>
  <c r="C7" i="144"/>
  <c r="J5" i="146" s="1"/>
  <c r="B7" i="144"/>
  <c r="AA30" i="144" l="1"/>
  <c r="AA24" i="144"/>
  <c r="AA32" i="144"/>
  <c r="AA15" i="144"/>
  <c r="AA23" i="144"/>
  <c r="AA31" i="144"/>
  <c r="F7" i="144"/>
  <c r="AA11" i="144"/>
  <c r="AA37" i="144"/>
  <c r="P7" i="144"/>
  <c r="AA16" i="144"/>
  <c r="AA19" i="144"/>
  <c r="AA33" i="144"/>
  <c r="AA36" i="144"/>
  <c r="AA39" i="144"/>
  <c r="AA14" i="145"/>
  <c r="AA17" i="145"/>
  <c r="AE23" i="145"/>
  <c r="AE20" i="145"/>
  <c r="AE12" i="145"/>
  <c r="AE26" i="145"/>
  <c r="AA23" i="145"/>
  <c r="AE15" i="145"/>
  <c r="AA15" i="145"/>
  <c r="AE25" i="145"/>
  <c r="AE24" i="145"/>
  <c r="AA21" i="145"/>
  <c r="AE13" i="145"/>
  <c r="AA13" i="145"/>
  <c r="AA22" i="145"/>
  <c r="AA25" i="145"/>
  <c r="AE16" i="145"/>
  <c r="F7" i="145"/>
  <c r="AA29" i="145"/>
  <c r="AA26" i="145"/>
  <c r="AA12" i="145"/>
  <c r="AA33" i="145"/>
  <c r="AA30" i="145"/>
  <c r="AA16" i="145"/>
  <c r="AA28" i="145"/>
  <c r="AA20" i="145"/>
  <c r="K7" i="145"/>
  <c r="D12" i="146"/>
  <c r="J16" i="146"/>
  <c r="K7" i="144"/>
  <c r="J12" i="146"/>
  <c r="J8" i="146"/>
  <c r="AA10" i="144"/>
  <c r="D11" i="146"/>
  <c r="I16" i="146"/>
  <c r="P7" i="145"/>
  <c r="AA10" i="145"/>
  <c r="I12" i="146"/>
  <c r="I8" i="146"/>
  <c r="G6" i="143"/>
  <c r="G5" i="143"/>
  <c r="G4" i="143"/>
  <c r="D5" i="146" l="1"/>
  <c r="D7" i="146"/>
  <c r="D6" i="146"/>
  <c r="G4" i="141" l="1"/>
  <c r="G3" i="141"/>
  <c r="G2" i="141"/>
  <c r="J19" i="130"/>
  <c r="G19" i="130"/>
  <c r="X10" i="116"/>
  <c r="W11" i="116"/>
  <c r="W12" i="116"/>
  <c r="W13" i="116"/>
  <c r="W14" i="116"/>
  <c r="W15" i="116"/>
  <c r="W16" i="116"/>
  <c r="W17" i="116"/>
  <c r="W18" i="116"/>
  <c r="W19" i="116"/>
  <c r="W20" i="116"/>
  <c r="W21" i="116"/>
  <c r="W22" i="116"/>
  <c r="W23" i="116"/>
  <c r="W24" i="116"/>
  <c r="W25" i="116"/>
  <c r="W26" i="116"/>
  <c r="W27" i="116"/>
  <c r="W28" i="116"/>
  <c r="W29" i="116"/>
  <c r="W30" i="116"/>
  <c r="W31" i="116"/>
  <c r="W32" i="116"/>
  <c r="W33" i="116"/>
  <c r="W34" i="116"/>
  <c r="W35" i="116"/>
  <c r="W36" i="116"/>
  <c r="W37" i="116"/>
  <c r="W38" i="116"/>
  <c r="W39" i="116"/>
  <c r="W10" i="116"/>
  <c r="N7" i="116"/>
  <c r="O13" i="113" s="1"/>
  <c r="F39" i="116"/>
  <c r="F38" i="116"/>
  <c r="F37" i="116"/>
  <c r="F36" i="116"/>
  <c r="F35" i="116"/>
  <c r="F34" i="116"/>
  <c r="F33" i="116"/>
  <c r="F32" i="116"/>
  <c r="F31" i="116"/>
  <c r="F30" i="116"/>
  <c r="F29" i="116"/>
  <c r="F28" i="116"/>
  <c r="F27" i="116"/>
  <c r="F26" i="116"/>
  <c r="F25" i="116"/>
  <c r="F24" i="116"/>
  <c r="F23" i="116"/>
  <c r="F22" i="116"/>
  <c r="F21" i="116"/>
  <c r="F20" i="116"/>
  <c r="F19" i="116"/>
  <c r="F18" i="116"/>
  <c r="F17" i="116"/>
  <c r="F16" i="116"/>
  <c r="F15" i="116"/>
  <c r="F14" i="116"/>
  <c r="F13" i="116"/>
  <c r="F12" i="116"/>
  <c r="F11" i="116"/>
  <c r="F10" i="116"/>
  <c r="F7" i="116" s="1"/>
  <c r="O11" i="113" s="1"/>
  <c r="G7" i="116"/>
  <c r="O12" i="113" s="1"/>
  <c r="W11" i="115"/>
  <c r="W12" i="115"/>
  <c r="W13" i="115"/>
  <c r="W14" i="115"/>
  <c r="W15" i="115"/>
  <c r="W16" i="115"/>
  <c r="W17" i="115"/>
  <c r="W18" i="115"/>
  <c r="W19" i="115"/>
  <c r="W20" i="115"/>
  <c r="W21" i="115"/>
  <c r="W22" i="115"/>
  <c r="W23" i="115"/>
  <c r="W24" i="115"/>
  <c r="W25" i="115"/>
  <c r="W26" i="115"/>
  <c r="W27" i="115"/>
  <c r="W28" i="115"/>
  <c r="W29" i="115"/>
  <c r="W30" i="115"/>
  <c r="W31" i="115"/>
  <c r="W32" i="115"/>
  <c r="W33" i="115"/>
  <c r="W10" i="115"/>
  <c r="N7" i="115"/>
  <c r="N13" i="113" s="1"/>
  <c r="F33" i="115"/>
  <c r="F32" i="115"/>
  <c r="F31" i="115"/>
  <c r="F30" i="115"/>
  <c r="F29" i="115"/>
  <c r="F28" i="115"/>
  <c r="F27" i="115"/>
  <c r="F26" i="115"/>
  <c r="F25" i="115"/>
  <c r="F24" i="115"/>
  <c r="F23" i="115"/>
  <c r="F22" i="115"/>
  <c r="F21" i="115"/>
  <c r="F20" i="115"/>
  <c r="F19" i="115"/>
  <c r="F18" i="115"/>
  <c r="F17" i="115"/>
  <c r="F16" i="115"/>
  <c r="F15" i="115"/>
  <c r="F14" i="115"/>
  <c r="F13" i="115"/>
  <c r="F12" i="115"/>
  <c r="F11" i="115"/>
  <c r="F10" i="115"/>
  <c r="F7" i="115" s="1"/>
  <c r="N11" i="113" s="1"/>
  <c r="G7" i="115"/>
  <c r="N12" i="113" s="1"/>
  <c r="D12" i="113" l="1"/>
  <c r="D8" i="48"/>
  <c r="D19" i="137" l="1"/>
  <c r="D19" i="130"/>
  <c r="G19" i="125"/>
  <c r="H19" i="130" l="1"/>
  <c r="F19" i="130"/>
  <c r="I19" i="130" s="1"/>
  <c r="F19" i="137"/>
  <c r="H19" i="137"/>
  <c r="AE11" i="109"/>
  <c r="AE12" i="109"/>
  <c r="AE13" i="109"/>
  <c r="AE14" i="109"/>
  <c r="AE15" i="109"/>
  <c r="AE16" i="109"/>
  <c r="AE17" i="109"/>
  <c r="AE18" i="109"/>
  <c r="AE19" i="109"/>
  <c r="AE20" i="109"/>
  <c r="AE21" i="109"/>
  <c r="AE22" i="109"/>
  <c r="AE23" i="109"/>
  <c r="AE24" i="109"/>
  <c r="AE25" i="109"/>
  <c r="AE26" i="109"/>
  <c r="AE27" i="109"/>
  <c r="AE28" i="109"/>
  <c r="AE29" i="109"/>
  <c r="AE30" i="109"/>
  <c r="AE31" i="109"/>
  <c r="AE32" i="109"/>
  <c r="AE33" i="109"/>
  <c r="AE34" i="109"/>
  <c r="AE35" i="109"/>
  <c r="AE36" i="109"/>
  <c r="AE37" i="109"/>
  <c r="AE38" i="109"/>
  <c r="AE39" i="109"/>
  <c r="AE10" i="109"/>
  <c r="AA11" i="109"/>
  <c r="AA12" i="109"/>
  <c r="AA13" i="109"/>
  <c r="AA14" i="109"/>
  <c r="AA15" i="109"/>
  <c r="AA16" i="109"/>
  <c r="AA17" i="109"/>
  <c r="AA18" i="109"/>
  <c r="AA19" i="109"/>
  <c r="AA20" i="109"/>
  <c r="AA21" i="109"/>
  <c r="AA22" i="109"/>
  <c r="AA23" i="109"/>
  <c r="AA24" i="109"/>
  <c r="AA25" i="109"/>
  <c r="AA26" i="109"/>
  <c r="AA27" i="109"/>
  <c r="AA28" i="109"/>
  <c r="AA29" i="109"/>
  <c r="AA30" i="109"/>
  <c r="AA31" i="109"/>
  <c r="AA32" i="109"/>
  <c r="AA33" i="109"/>
  <c r="AA34" i="109"/>
  <c r="AA35" i="109"/>
  <c r="AA36" i="109"/>
  <c r="AA37" i="109"/>
  <c r="AA38" i="109"/>
  <c r="AA39" i="109"/>
  <c r="AA10" i="109"/>
  <c r="AE18" i="108"/>
  <c r="AE19" i="108"/>
  <c r="AE20" i="108"/>
  <c r="AE21" i="108"/>
  <c r="AE22" i="108"/>
  <c r="AE23" i="108"/>
  <c r="AE24" i="108"/>
  <c r="AE25" i="108"/>
  <c r="AE26" i="108"/>
  <c r="AE27" i="108"/>
  <c r="AE28" i="108"/>
  <c r="AE29" i="108"/>
  <c r="AE30" i="108"/>
  <c r="AE31" i="108"/>
  <c r="AE32" i="108"/>
  <c r="AE33" i="108"/>
  <c r="AE34" i="108"/>
  <c r="AE35" i="108"/>
  <c r="AE36" i="108"/>
  <c r="AE37" i="108"/>
  <c r="AE38" i="108"/>
  <c r="AE39" i="108"/>
  <c r="AE40" i="108"/>
  <c r="AE17" i="108"/>
  <c r="AA18" i="108"/>
  <c r="AA19" i="108"/>
  <c r="AA20" i="108"/>
  <c r="AA21" i="108"/>
  <c r="AA22" i="108"/>
  <c r="AA23" i="108"/>
  <c r="AA24" i="108"/>
  <c r="AA25" i="108"/>
  <c r="AA26" i="108"/>
  <c r="AA27" i="108"/>
  <c r="AA28" i="108"/>
  <c r="AA29" i="108"/>
  <c r="AA30" i="108"/>
  <c r="AA31" i="108"/>
  <c r="AA32" i="108"/>
  <c r="AA33" i="108"/>
  <c r="AA34" i="108"/>
  <c r="AA35" i="108"/>
  <c r="AA36" i="108"/>
  <c r="AA37" i="108"/>
  <c r="AA38" i="108"/>
  <c r="AA39" i="108"/>
  <c r="AA40" i="108"/>
  <c r="AA17" i="108"/>
  <c r="AA11" i="108"/>
  <c r="AA12" i="108"/>
  <c r="AA13" i="108"/>
  <c r="AA14" i="108"/>
  <c r="AA15" i="108"/>
  <c r="AA16" i="108"/>
  <c r="AA10" i="108"/>
  <c r="X11" i="107"/>
  <c r="X12" i="107"/>
  <c r="X13" i="107"/>
  <c r="X14" i="107"/>
  <c r="X15" i="107"/>
  <c r="X16" i="107"/>
  <c r="X17" i="107"/>
  <c r="X18" i="107"/>
  <c r="X19" i="107"/>
  <c r="X20" i="107"/>
  <c r="X21" i="107"/>
  <c r="X22" i="107"/>
  <c r="X23" i="107"/>
  <c r="X24" i="107"/>
  <c r="X25" i="107"/>
  <c r="X26" i="107"/>
  <c r="X27" i="107"/>
  <c r="X28" i="107"/>
  <c r="X29" i="107"/>
  <c r="X30" i="107"/>
  <c r="X31" i="107"/>
  <c r="X32" i="107"/>
  <c r="X33" i="107"/>
  <c r="X34" i="107"/>
  <c r="X35" i="107"/>
  <c r="X36" i="107"/>
  <c r="X37" i="107"/>
  <c r="X38" i="107"/>
  <c r="X39" i="107"/>
  <c r="X10" i="107"/>
  <c r="I19" i="137" l="1"/>
  <c r="AF11" i="109"/>
  <c r="AF12" i="109"/>
  <c r="AF13" i="109"/>
  <c r="AF14" i="109"/>
  <c r="AF15" i="109"/>
  <c r="AF16" i="109"/>
  <c r="AG16" i="109" s="1"/>
  <c r="AF17" i="109"/>
  <c r="AG17" i="109" s="1"/>
  <c r="AF18" i="109"/>
  <c r="AF19" i="109"/>
  <c r="AF20" i="109"/>
  <c r="AF21" i="109"/>
  <c r="AF22" i="109"/>
  <c r="AF23" i="109"/>
  <c r="AF24" i="109"/>
  <c r="AG24" i="109" s="1"/>
  <c r="AF25" i="109"/>
  <c r="AG25" i="109" s="1"/>
  <c r="AF26" i="109"/>
  <c r="AF27" i="109"/>
  <c r="AF28" i="109"/>
  <c r="AF29" i="109"/>
  <c r="AF30" i="109"/>
  <c r="AF31" i="109"/>
  <c r="AF32" i="109"/>
  <c r="AG32" i="109" s="1"/>
  <c r="AF33" i="109"/>
  <c r="AG33" i="109" s="1"/>
  <c r="AF34" i="109"/>
  <c r="AF35" i="109"/>
  <c r="AF36" i="109"/>
  <c r="AF37" i="109"/>
  <c r="AF38" i="109"/>
  <c r="AF39" i="109"/>
  <c r="AG12" i="109"/>
  <c r="AG15" i="109"/>
  <c r="AG18" i="109"/>
  <c r="AG20" i="109"/>
  <c r="AG23" i="109"/>
  <c r="AG26" i="109"/>
  <c r="AG28" i="109"/>
  <c r="AG31" i="109"/>
  <c r="AG36" i="109"/>
  <c r="AG39" i="109"/>
  <c r="AF10" i="109"/>
  <c r="AG38" i="109"/>
  <c r="AG34" i="109"/>
  <c r="AG30" i="109"/>
  <c r="AG22" i="109"/>
  <c r="AG14" i="109"/>
  <c r="AF18" i="108"/>
  <c r="AF19" i="108"/>
  <c r="AG19" i="108" s="1"/>
  <c r="AF20" i="108"/>
  <c r="AG20" i="108" s="1"/>
  <c r="AF21" i="108"/>
  <c r="AF22" i="108"/>
  <c r="AF23" i="108"/>
  <c r="AF24" i="108"/>
  <c r="AF25" i="108"/>
  <c r="AF26" i="108"/>
  <c r="AF27" i="108"/>
  <c r="AG27" i="108" s="1"/>
  <c r="AF28" i="108"/>
  <c r="AG28" i="108" s="1"/>
  <c r="AF29" i="108"/>
  <c r="AG29" i="108" s="1"/>
  <c r="AF30" i="108"/>
  <c r="AF31" i="108"/>
  <c r="AF32" i="108"/>
  <c r="AF33" i="108"/>
  <c r="AF34" i="108"/>
  <c r="AF35" i="108"/>
  <c r="AG35" i="108" s="1"/>
  <c r="AF36" i="108"/>
  <c r="AG36" i="108" s="1"/>
  <c r="AF37" i="108"/>
  <c r="AF38" i="108"/>
  <c r="AF39" i="108"/>
  <c r="AF40" i="108"/>
  <c r="AG23" i="108"/>
  <c r="AG30" i="108"/>
  <c r="AG31" i="108"/>
  <c r="AG39" i="108"/>
  <c r="AF17" i="108"/>
  <c r="AG38" i="108"/>
  <c r="AG34" i="108"/>
  <c r="AG33" i="108"/>
  <c r="AG26" i="108"/>
  <c r="AG24" i="108"/>
  <c r="AG22" i="108"/>
  <c r="AG21" i="108"/>
  <c r="AG18" i="108"/>
  <c r="Y7" i="109"/>
  <c r="P26" i="106" s="1"/>
  <c r="X7" i="109"/>
  <c r="P25" i="106" s="1"/>
  <c r="Y7" i="108"/>
  <c r="O26" i="106" s="1"/>
  <c r="X7" i="108"/>
  <c r="O25" i="106" s="1"/>
  <c r="AG29" i="109" l="1"/>
  <c r="AG35" i="109"/>
  <c r="AG27" i="109"/>
  <c r="AG19" i="109"/>
  <c r="AG11" i="109"/>
  <c r="AG21" i="109"/>
  <c r="AG13" i="109"/>
  <c r="AG37" i="109"/>
  <c r="AG10" i="109"/>
  <c r="AG40" i="108"/>
  <c r="AG32" i="108"/>
  <c r="AG37" i="108"/>
  <c r="AG25" i="108"/>
  <c r="AG17" i="108"/>
  <c r="D10" i="116"/>
  <c r="H12" i="115"/>
  <c r="H11" i="115"/>
  <c r="N7" i="114" l="1"/>
  <c r="O7" i="114"/>
  <c r="P7" i="114"/>
  <c r="M7" i="114"/>
  <c r="C7" i="114"/>
  <c r="E7" i="114"/>
  <c r="F7" i="114"/>
  <c r="H7" i="114"/>
  <c r="I7" i="114"/>
  <c r="B7" i="114"/>
  <c r="S46" i="114"/>
  <c r="R46" i="114"/>
  <c r="T46" i="114" s="1"/>
  <c r="J46" i="114"/>
  <c r="G46" i="114"/>
  <c r="D46" i="114"/>
  <c r="S45" i="114"/>
  <c r="T45" i="114" s="1"/>
  <c r="R45" i="114"/>
  <c r="J45" i="114"/>
  <c r="G45" i="114"/>
  <c r="D45" i="114"/>
  <c r="S44" i="114"/>
  <c r="R44" i="114"/>
  <c r="T44" i="114" s="1"/>
  <c r="J44" i="114"/>
  <c r="G44" i="114"/>
  <c r="D44" i="114"/>
  <c r="S43" i="114"/>
  <c r="R43" i="114"/>
  <c r="T43" i="114" s="1"/>
  <c r="J43" i="114"/>
  <c r="G43" i="114"/>
  <c r="D43" i="114"/>
  <c r="S42" i="114"/>
  <c r="R42" i="114"/>
  <c r="T42" i="114" s="1"/>
  <c r="J42" i="114"/>
  <c r="G42" i="114"/>
  <c r="D42" i="114"/>
  <c r="S41" i="114"/>
  <c r="T41" i="114" s="1"/>
  <c r="R41" i="114"/>
  <c r="J41" i="114"/>
  <c r="G41" i="114"/>
  <c r="D41" i="114"/>
  <c r="S40" i="114"/>
  <c r="R40" i="114"/>
  <c r="T40" i="114" s="1"/>
  <c r="J40" i="114"/>
  <c r="G40" i="114"/>
  <c r="D40" i="114"/>
  <c r="H13" i="115"/>
  <c r="H14" i="115"/>
  <c r="H15" i="115"/>
  <c r="H16" i="115"/>
  <c r="H17" i="115"/>
  <c r="H18" i="115"/>
  <c r="H19" i="115"/>
  <c r="H20" i="115"/>
  <c r="H21" i="115"/>
  <c r="H22" i="115"/>
  <c r="H23" i="115"/>
  <c r="H24" i="115"/>
  <c r="H25" i="115"/>
  <c r="H26" i="115"/>
  <c r="H27" i="115"/>
  <c r="H28" i="115"/>
  <c r="H29" i="115"/>
  <c r="H30" i="115"/>
  <c r="H31" i="115"/>
  <c r="H32" i="115"/>
  <c r="H33" i="115"/>
  <c r="H10" i="115"/>
  <c r="D12" i="115"/>
  <c r="D13" i="115"/>
  <c r="D14" i="115"/>
  <c r="D15" i="115"/>
  <c r="D16" i="115"/>
  <c r="D17" i="115"/>
  <c r="D18" i="115"/>
  <c r="D19" i="115"/>
  <c r="D20" i="115"/>
  <c r="D21" i="115"/>
  <c r="D22" i="115"/>
  <c r="D23" i="115"/>
  <c r="D24" i="115"/>
  <c r="D25" i="115"/>
  <c r="D26" i="115"/>
  <c r="D27" i="115"/>
  <c r="D28" i="115"/>
  <c r="D29" i="115"/>
  <c r="D30" i="115"/>
  <c r="D31" i="115"/>
  <c r="D32" i="115"/>
  <c r="D33" i="115"/>
  <c r="D11" i="115"/>
  <c r="D10" i="115"/>
  <c r="B12" i="115"/>
  <c r="B13" i="115"/>
  <c r="B14" i="115"/>
  <c r="B15" i="115"/>
  <c r="B16" i="115"/>
  <c r="B17" i="115"/>
  <c r="B18" i="115"/>
  <c r="B19" i="115"/>
  <c r="B20" i="115"/>
  <c r="B21" i="115"/>
  <c r="B22" i="115"/>
  <c r="B23" i="115"/>
  <c r="B24" i="115"/>
  <c r="B25" i="115"/>
  <c r="B26" i="115"/>
  <c r="B27" i="115"/>
  <c r="B28" i="115"/>
  <c r="B29" i="115"/>
  <c r="B30" i="115"/>
  <c r="B31" i="115"/>
  <c r="B32" i="115"/>
  <c r="B33" i="115"/>
  <c r="B11" i="115"/>
  <c r="B10" i="115"/>
  <c r="O7" i="115"/>
  <c r="N16" i="113" s="1"/>
  <c r="M7" i="115"/>
  <c r="N10" i="113" s="1"/>
  <c r="L7" i="115"/>
  <c r="N7" i="113" s="1"/>
  <c r="H11" i="116"/>
  <c r="H12" i="116"/>
  <c r="H13" i="116"/>
  <c r="H14" i="116"/>
  <c r="H15" i="116"/>
  <c r="H16" i="116"/>
  <c r="H17" i="116"/>
  <c r="H18" i="116"/>
  <c r="H19" i="116"/>
  <c r="H20" i="116"/>
  <c r="H21" i="116"/>
  <c r="H22" i="116"/>
  <c r="H23" i="116"/>
  <c r="H24" i="116"/>
  <c r="H25" i="116"/>
  <c r="H26" i="116"/>
  <c r="H27" i="116"/>
  <c r="H28" i="116"/>
  <c r="H29" i="116"/>
  <c r="H30" i="116"/>
  <c r="H31" i="116"/>
  <c r="H32" i="116"/>
  <c r="H33" i="116"/>
  <c r="H34" i="116"/>
  <c r="H35" i="116"/>
  <c r="H36" i="116"/>
  <c r="H37" i="116"/>
  <c r="H38" i="116"/>
  <c r="H39" i="116"/>
  <c r="H10" i="116"/>
  <c r="D11" i="116"/>
  <c r="D12" i="116"/>
  <c r="D13" i="116"/>
  <c r="D14" i="116"/>
  <c r="D15" i="116"/>
  <c r="D16" i="116"/>
  <c r="D17" i="116"/>
  <c r="D18" i="116"/>
  <c r="D19" i="116"/>
  <c r="D20" i="116"/>
  <c r="D21" i="116"/>
  <c r="D22" i="116"/>
  <c r="D23" i="116"/>
  <c r="D24" i="116"/>
  <c r="D25" i="116"/>
  <c r="D26" i="116"/>
  <c r="D27" i="116"/>
  <c r="D28" i="116"/>
  <c r="D29" i="116"/>
  <c r="D30" i="116"/>
  <c r="D31" i="116"/>
  <c r="D32" i="116"/>
  <c r="D33" i="116"/>
  <c r="D34" i="116"/>
  <c r="D35" i="116"/>
  <c r="D36" i="116"/>
  <c r="D37" i="116"/>
  <c r="D38" i="116"/>
  <c r="D39" i="116"/>
  <c r="B11" i="116"/>
  <c r="B12" i="116"/>
  <c r="B13" i="116"/>
  <c r="B14" i="116"/>
  <c r="B15" i="116"/>
  <c r="B16" i="116"/>
  <c r="B17" i="116"/>
  <c r="B18" i="116"/>
  <c r="B19" i="116"/>
  <c r="B20" i="116"/>
  <c r="B21" i="116"/>
  <c r="B22" i="116"/>
  <c r="B23" i="116"/>
  <c r="B24" i="116"/>
  <c r="B25" i="116"/>
  <c r="B26" i="116"/>
  <c r="B27" i="116"/>
  <c r="B28" i="116"/>
  <c r="B29" i="116"/>
  <c r="B30" i="116"/>
  <c r="B31" i="116"/>
  <c r="B32" i="116"/>
  <c r="B33" i="116"/>
  <c r="B34" i="116"/>
  <c r="B35" i="116"/>
  <c r="B36" i="116"/>
  <c r="B37" i="116"/>
  <c r="B38" i="116"/>
  <c r="B39" i="116"/>
  <c r="B10" i="116"/>
  <c r="O7" i="116"/>
  <c r="O16" i="113" s="1"/>
  <c r="M7" i="116"/>
  <c r="O10" i="113" s="1"/>
  <c r="L7" i="116"/>
  <c r="O7" i="113" s="1"/>
  <c r="D13" i="113" l="1"/>
  <c r="D20" i="137" l="1"/>
  <c r="D20" i="130"/>
  <c r="J18" i="130"/>
  <c r="J20" i="130"/>
  <c r="J21" i="130"/>
  <c r="J22" i="130"/>
  <c r="J23" i="130"/>
  <c r="J24" i="130"/>
  <c r="J17" i="130"/>
  <c r="J7" i="130"/>
  <c r="J8" i="130"/>
  <c r="J9" i="130"/>
  <c r="J10" i="130"/>
  <c r="J11" i="130"/>
  <c r="J12" i="130"/>
  <c r="J6" i="130"/>
  <c r="J18" i="126" l="1"/>
  <c r="J19" i="126"/>
  <c r="J20" i="126"/>
  <c r="J21" i="126"/>
  <c r="J22" i="126"/>
  <c r="J23" i="126"/>
  <c r="J17" i="126"/>
  <c r="J7" i="126"/>
  <c r="J8" i="126"/>
  <c r="J9" i="126"/>
  <c r="J10" i="126"/>
  <c r="J11" i="126"/>
  <c r="J12" i="126"/>
  <c r="J6" i="126"/>
  <c r="J19" i="125"/>
  <c r="J20" i="125"/>
  <c r="J21" i="125"/>
  <c r="J22" i="125"/>
  <c r="J23" i="125"/>
  <c r="J18" i="125"/>
  <c r="P11" i="109" l="1"/>
  <c r="P12" i="109"/>
  <c r="P13" i="109"/>
  <c r="P14" i="109"/>
  <c r="P15" i="109"/>
  <c r="P16" i="109"/>
  <c r="P17" i="109"/>
  <c r="P18" i="109"/>
  <c r="P19" i="109"/>
  <c r="P20" i="109"/>
  <c r="P21" i="109"/>
  <c r="P22" i="109"/>
  <c r="P23" i="109"/>
  <c r="P24" i="109"/>
  <c r="P25" i="109"/>
  <c r="P26" i="109"/>
  <c r="P27" i="109"/>
  <c r="P28" i="109"/>
  <c r="P29" i="109"/>
  <c r="P30" i="109"/>
  <c r="P31" i="109"/>
  <c r="P32" i="109"/>
  <c r="P33" i="109"/>
  <c r="P34" i="109"/>
  <c r="P35" i="109"/>
  <c r="P36" i="109"/>
  <c r="P37" i="109"/>
  <c r="P38" i="109"/>
  <c r="P39" i="109"/>
  <c r="P10" i="109"/>
  <c r="K11" i="109"/>
  <c r="K12" i="109"/>
  <c r="K13" i="109"/>
  <c r="K14" i="109"/>
  <c r="K15" i="109"/>
  <c r="K16" i="109"/>
  <c r="K17" i="109"/>
  <c r="K18" i="109"/>
  <c r="K19" i="109"/>
  <c r="K20" i="109"/>
  <c r="K21" i="109"/>
  <c r="K22" i="109"/>
  <c r="K23" i="109"/>
  <c r="K24" i="109"/>
  <c r="K25" i="109"/>
  <c r="K26" i="109"/>
  <c r="K27" i="109"/>
  <c r="K28" i="109"/>
  <c r="K29" i="109"/>
  <c r="K30" i="109"/>
  <c r="K31" i="109"/>
  <c r="K32" i="109"/>
  <c r="K33" i="109"/>
  <c r="K34" i="109"/>
  <c r="K35" i="109"/>
  <c r="K36" i="109"/>
  <c r="K37" i="109"/>
  <c r="K38" i="109"/>
  <c r="K39" i="109"/>
  <c r="K10" i="109"/>
  <c r="F11" i="109"/>
  <c r="F12" i="109"/>
  <c r="F13" i="109"/>
  <c r="F14" i="109"/>
  <c r="F15" i="109"/>
  <c r="F16" i="109"/>
  <c r="F17" i="109"/>
  <c r="F18" i="109"/>
  <c r="F19" i="109"/>
  <c r="F20" i="109"/>
  <c r="F21" i="109"/>
  <c r="F22" i="109"/>
  <c r="F23" i="109"/>
  <c r="F24" i="109"/>
  <c r="F25" i="109"/>
  <c r="F26" i="109"/>
  <c r="F27" i="109"/>
  <c r="F28" i="109"/>
  <c r="F29" i="109"/>
  <c r="F30" i="109"/>
  <c r="F31" i="109"/>
  <c r="F32" i="109"/>
  <c r="F33" i="109"/>
  <c r="F34" i="109"/>
  <c r="F35" i="109"/>
  <c r="F36" i="109"/>
  <c r="F37" i="109"/>
  <c r="F38" i="109"/>
  <c r="F39" i="109"/>
  <c r="F10" i="109"/>
  <c r="P11" i="108"/>
  <c r="P12" i="108"/>
  <c r="P13" i="108"/>
  <c r="P14" i="108"/>
  <c r="P15" i="108"/>
  <c r="P16" i="108"/>
  <c r="P17" i="108"/>
  <c r="P18" i="108"/>
  <c r="P19" i="108"/>
  <c r="P20" i="108"/>
  <c r="P21" i="108"/>
  <c r="P22" i="108"/>
  <c r="P23" i="108"/>
  <c r="P24" i="108"/>
  <c r="P25" i="108"/>
  <c r="P26" i="108"/>
  <c r="P27" i="108"/>
  <c r="P28" i="108"/>
  <c r="P29" i="108"/>
  <c r="P30" i="108"/>
  <c r="P31" i="108"/>
  <c r="P32" i="108"/>
  <c r="P33" i="108"/>
  <c r="P34" i="108"/>
  <c r="P35" i="108"/>
  <c r="P36" i="108"/>
  <c r="P37" i="108"/>
  <c r="P38" i="108"/>
  <c r="P39" i="108"/>
  <c r="P40" i="108"/>
  <c r="P10" i="108"/>
  <c r="K11" i="108"/>
  <c r="K12" i="108"/>
  <c r="K13" i="108"/>
  <c r="K14" i="108"/>
  <c r="K15" i="108"/>
  <c r="K16" i="108"/>
  <c r="K17" i="108"/>
  <c r="K18" i="108"/>
  <c r="K19" i="108"/>
  <c r="K20" i="108"/>
  <c r="K21" i="108"/>
  <c r="K22" i="108"/>
  <c r="K23" i="108"/>
  <c r="K24" i="108"/>
  <c r="K25" i="108"/>
  <c r="K26" i="108"/>
  <c r="K27" i="108"/>
  <c r="K28" i="108"/>
  <c r="K29" i="108"/>
  <c r="K30" i="108"/>
  <c r="K31" i="108"/>
  <c r="K32" i="108"/>
  <c r="K33" i="108"/>
  <c r="K34" i="108"/>
  <c r="K35" i="108"/>
  <c r="K36" i="108"/>
  <c r="K37" i="108"/>
  <c r="K38" i="108"/>
  <c r="K39" i="108"/>
  <c r="K40" i="108"/>
  <c r="K10" i="108"/>
  <c r="F11" i="108"/>
  <c r="F12" i="108"/>
  <c r="F13" i="108"/>
  <c r="F14" i="108"/>
  <c r="F15" i="108"/>
  <c r="F16" i="108"/>
  <c r="F17" i="108"/>
  <c r="F18" i="108"/>
  <c r="F19" i="108"/>
  <c r="F20" i="108"/>
  <c r="F21" i="108"/>
  <c r="F22" i="108"/>
  <c r="F23" i="108"/>
  <c r="F24" i="108"/>
  <c r="F25" i="108"/>
  <c r="F26" i="108"/>
  <c r="F27" i="108"/>
  <c r="F28" i="108"/>
  <c r="F29" i="108"/>
  <c r="F30" i="108"/>
  <c r="F31" i="108"/>
  <c r="F32" i="108"/>
  <c r="F33" i="108"/>
  <c r="F34" i="108"/>
  <c r="F35" i="108"/>
  <c r="F36" i="108"/>
  <c r="F37" i="108"/>
  <c r="F38" i="108"/>
  <c r="F39" i="108"/>
  <c r="F40" i="108"/>
  <c r="F10" i="108"/>
  <c r="P11" i="107"/>
  <c r="P12" i="107"/>
  <c r="P13" i="107"/>
  <c r="P14" i="107"/>
  <c r="P15" i="107"/>
  <c r="P16" i="107"/>
  <c r="P17" i="107"/>
  <c r="P18" i="107"/>
  <c r="P19" i="107"/>
  <c r="P20" i="107"/>
  <c r="P21" i="107"/>
  <c r="P22" i="107"/>
  <c r="P23" i="107"/>
  <c r="P24" i="107"/>
  <c r="P25" i="107"/>
  <c r="P26" i="107"/>
  <c r="P27" i="107"/>
  <c r="P28" i="107"/>
  <c r="P29" i="107"/>
  <c r="P30" i="107"/>
  <c r="P31" i="107"/>
  <c r="P32" i="107"/>
  <c r="P33" i="107"/>
  <c r="P34" i="107"/>
  <c r="P35" i="107"/>
  <c r="P36" i="107"/>
  <c r="P37" i="107"/>
  <c r="P38" i="107"/>
  <c r="P39" i="107"/>
  <c r="P10" i="107"/>
  <c r="K11" i="107"/>
  <c r="K12" i="107"/>
  <c r="K13" i="107"/>
  <c r="K14" i="107"/>
  <c r="K15" i="107"/>
  <c r="K16" i="107"/>
  <c r="K17" i="107"/>
  <c r="K18" i="107"/>
  <c r="K19" i="107"/>
  <c r="K20" i="107"/>
  <c r="K21" i="107"/>
  <c r="K22" i="107"/>
  <c r="K23" i="107"/>
  <c r="K24" i="107"/>
  <c r="K25" i="107"/>
  <c r="K26" i="107"/>
  <c r="K27" i="107"/>
  <c r="K28" i="107"/>
  <c r="K29" i="107"/>
  <c r="K30" i="107"/>
  <c r="K31" i="107"/>
  <c r="K32" i="107"/>
  <c r="K33" i="107"/>
  <c r="K34" i="107"/>
  <c r="K35" i="107"/>
  <c r="K36" i="107"/>
  <c r="K37" i="107"/>
  <c r="K38" i="107"/>
  <c r="K39" i="107"/>
  <c r="K10" i="107"/>
  <c r="F11" i="107"/>
  <c r="F12" i="107"/>
  <c r="F13" i="107"/>
  <c r="F14" i="107"/>
  <c r="F15" i="107"/>
  <c r="F16" i="107"/>
  <c r="F17" i="107"/>
  <c r="F18" i="107"/>
  <c r="F19" i="107"/>
  <c r="F20" i="107"/>
  <c r="F21" i="107"/>
  <c r="F22" i="107"/>
  <c r="F23" i="107"/>
  <c r="F24" i="107"/>
  <c r="F25" i="107"/>
  <c r="F26" i="107"/>
  <c r="F27" i="107"/>
  <c r="F28" i="107"/>
  <c r="F29" i="107"/>
  <c r="F30" i="107"/>
  <c r="F31" i="107"/>
  <c r="F32" i="107"/>
  <c r="F33" i="107"/>
  <c r="F34" i="107"/>
  <c r="F35" i="107"/>
  <c r="F36" i="107"/>
  <c r="F37" i="107"/>
  <c r="F38" i="107"/>
  <c r="F39" i="107"/>
  <c r="F10" i="107"/>
  <c r="D9" i="48" l="1"/>
  <c r="C10" i="47"/>
  <c r="C9" i="47"/>
  <c r="G18" i="130" l="1"/>
  <c r="G22" i="130"/>
  <c r="G7" i="130"/>
  <c r="G8" i="130"/>
  <c r="G10" i="130"/>
  <c r="G12" i="130"/>
  <c r="G20" i="130"/>
  <c r="G21" i="130"/>
  <c r="G23" i="130"/>
  <c r="G24" i="130"/>
  <c r="G17" i="130"/>
  <c r="G9" i="130"/>
  <c r="G11" i="130"/>
  <c r="G6" i="130"/>
  <c r="G18" i="126"/>
  <c r="G19" i="126"/>
  <c r="G20" i="126"/>
  <c r="G21" i="126"/>
  <c r="G22" i="126"/>
  <c r="G23" i="126"/>
  <c r="G17" i="126"/>
  <c r="G7" i="126"/>
  <c r="G8" i="126"/>
  <c r="G9" i="126"/>
  <c r="G10" i="126"/>
  <c r="G11" i="126"/>
  <c r="G12" i="126"/>
  <c r="G6" i="126"/>
  <c r="G20" i="125"/>
  <c r="G21" i="125"/>
  <c r="G22" i="125"/>
  <c r="G23" i="125"/>
  <c r="G18" i="125"/>
  <c r="S14" i="140" l="1"/>
  <c r="S12" i="140"/>
  <c r="S10" i="140"/>
  <c r="S8" i="140"/>
  <c r="S6" i="140"/>
  <c r="D10" i="139" l="1"/>
  <c r="D5" i="138"/>
  <c r="D4" i="138"/>
  <c r="H22" i="134"/>
  <c r="F21" i="134"/>
  <c r="F19" i="134"/>
  <c r="H18" i="134"/>
  <c r="D13" i="134"/>
  <c r="F13" i="134" s="1"/>
  <c r="D12" i="134"/>
  <c r="H12" i="134" s="1"/>
  <c r="D11" i="134"/>
  <c r="F11" i="134" s="1"/>
  <c r="D10" i="134"/>
  <c r="H10" i="134" s="1"/>
  <c r="D9" i="134"/>
  <c r="F9" i="134" s="1"/>
  <c r="D8" i="134"/>
  <c r="H8" i="134" s="1"/>
  <c r="D7" i="134"/>
  <c r="F7" i="134" s="1"/>
  <c r="H21" i="134" l="1"/>
  <c r="I21" i="134" s="1"/>
  <c r="H9" i="134"/>
  <c r="I9" i="134" s="1"/>
  <c r="H19" i="134"/>
  <c r="H11" i="134"/>
  <c r="I11" i="134" s="1"/>
  <c r="H13" i="134"/>
  <c r="I13" i="134" s="1"/>
  <c r="H7" i="134"/>
  <c r="I7" i="134" s="1"/>
  <c r="F12" i="134"/>
  <c r="I12" i="134" s="1"/>
  <c r="F10" i="134"/>
  <c r="I10" i="134" s="1"/>
  <c r="F8" i="134"/>
  <c r="I8" i="134" s="1"/>
  <c r="F18" i="134"/>
  <c r="I18" i="134" s="1"/>
  <c r="F22" i="134"/>
  <c r="I22" i="134" s="1"/>
  <c r="D27" i="133"/>
  <c r="D26" i="133"/>
  <c r="B25" i="133"/>
  <c r="G6" i="131"/>
  <c r="G5" i="131"/>
  <c r="G4" i="131"/>
  <c r="I14" i="134" l="1"/>
  <c r="H14" i="134"/>
  <c r="I19" i="134"/>
  <c r="D7" i="125" l="1"/>
  <c r="I29" i="106" l="1"/>
  <c r="I28" i="106"/>
  <c r="I27" i="106"/>
  <c r="I25" i="106"/>
  <c r="I24" i="106"/>
  <c r="O22" i="106"/>
  <c r="O21" i="106"/>
  <c r="O20" i="106"/>
  <c r="O19" i="106"/>
  <c r="I21" i="106"/>
  <c r="I20" i="106"/>
  <c r="I19" i="106"/>
  <c r="T7" i="108"/>
  <c r="U7" i="108"/>
  <c r="V7" i="108"/>
  <c r="S7" i="108"/>
  <c r="D7" i="108"/>
  <c r="E7" i="108"/>
  <c r="G7" i="108"/>
  <c r="I7" i="108"/>
  <c r="J7" i="108"/>
  <c r="L7" i="108"/>
  <c r="N7" i="108"/>
  <c r="O7" i="108"/>
  <c r="B7" i="108"/>
  <c r="AC37" i="108"/>
  <c r="AB37" i="108"/>
  <c r="AC38" i="108"/>
  <c r="AB38" i="108"/>
  <c r="AC39" i="108"/>
  <c r="AB39" i="108"/>
  <c r="AB40" i="108"/>
  <c r="AC40" i="108"/>
  <c r="X30" i="115"/>
  <c r="X31" i="115"/>
  <c r="S7" i="115"/>
  <c r="N20" i="113" s="1"/>
  <c r="T7" i="115"/>
  <c r="N21" i="113" s="1"/>
  <c r="U7" i="115"/>
  <c r="N22" i="113" s="1"/>
  <c r="R7" i="115"/>
  <c r="N19" i="113" s="1"/>
  <c r="D22" i="113" s="1"/>
  <c r="C7" i="115"/>
  <c r="N6" i="113" s="1"/>
  <c r="D7" i="115"/>
  <c r="N8" i="113" s="1"/>
  <c r="E7" i="115"/>
  <c r="N9" i="113" s="1"/>
  <c r="H7" i="115"/>
  <c r="N14" i="113" s="1"/>
  <c r="I7" i="115"/>
  <c r="N15" i="113" s="1"/>
  <c r="B7" i="115"/>
  <c r="N5" i="113" s="1"/>
  <c r="X33" i="115"/>
  <c r="Y33" i="115" s="1"/>
  <c r="X32" i="115"/>
  <c r="Y32" i="115" s="1"/>
  <c r="I22" i="106" l="1"/>
  <c r="I30" i="106"/>
  <c r="Y31" i="115"/>
  <c r="Y30" i="115"/>
  <c r="M7" i="108" l="1"/>
  <c r="I23" i="106"/>
  <c r="I26" i="106" s="1"/>
  <c r="P7" i="108" l="1"/>
  <c r="C7" i="108"/>
  <c r="F7" i="108"/>
  <c r="H7" i="108"/>
  <c r="K7" i="108"/>
  <c r="D11" i="125" l="1"/>
  <c r="D12" i="125"/>
  <c r="D13" i="125"/>
  <c r="D10" i="125"/>
  <c r="D8" i="125"/>
  <c r="D9" i="125"/>
  <c r="H22" i="125" l="1"/>
  <c r="H21" i="125"/>
  <c r="H19" i="125"/>
  <c r="H18" i="125"/>
  <c r="H13" i="125"/>
  <c r="F12" i="125"/>
  <c r="H11" i="125"/>
  <c r="F10" i="125"/>
  <c r="H9" i="125"/>
  <c r="F8" i="125"/>
  <c r="H7" i="125"/>
  <c r="F7" i="125" l="1"/>
  <c r="I7" i="125" s="1"/>
  <c r="H8" i="125"/>
  <c r="I8" i="125" s="1"/>
  <c r="H12" i="125"/>
  <c r="I12" i="125" s="1"/>
  <c r="F13" i="125"/>
  <c r="I13" i="125" s="1"/>
  <c r="F9" i="125"/>
  <c r="I9" i="125" s="1"/>
  <c r="H10" i="125"/>
  <c r="I10" i="125" s="1"/>
  <c r="F11" i="125"/>
  <c r="I11" i="125" s="1"/>
  <c r="F21" i="125"/>
  <c r="I21" i="125" s="1"/>
  <c r="F19" i="125"/>
  <c r="I19" i="125" s="1"/>
  <c r="F18" i="125"/>
  <c r="I18" i="125" s="1"/>
  <c r="F22" i="125"/>
  <c r="I22" i="125" s="1"/>
  <c r="I14" i="125" l="1"/>
  <c r="H14" i="125"/>
  <c r="S6" i="102" l="1"/>
  <c r="R10" i="114"/>
  <c r="S14" i="104" l="1"/>
  <c r="S12" i="104"/>
  <c r="S10" i="104"/>
  <c r="S14" i="102"/>
  <c r="S12" i="102"/>
  <c r="S10" i="102"/>
  <c r="D27" i="124" l="1"/>
  <c r="D26" i="124"/>
  <c r="B25" i="124"/>
  <c r="AB39" i="109" l="1"/>
  <c r="O7" i="109"/>
  <c r="J7" i="109"/>
  <c r="E7" i="109"/>
  <c r="J15" i="106"/>
  <c r="J11" i="106"/>
  <c r="J7" i="106"/>
  <c r="O7" i="107"/>
  <c r="I15" i="106" s="1"/>
  <c r="J7" i="107"/>
  <c r="I11" i="106" s="1"/>
  <c r="E7" i="107"/>
  <c r="I7" i="106" s="1"/>
  <c r="K15" i="106" l="1"/>
  <c r="J29" i="106"/>
  <c r="J25" i="106"/>
  <c r="K11" i="106"/>
  <c r="J21" i="106"/>
  <c r="K7" i="106"/>
  <c r="I7" i="107" l="1"/>
  <c r="I10" i="106" s="1"/>
  <c r="M7" i="109"/>
  <c r="H7" i="109"/>
  <c r="C7" i="109"/>
  <c r="AB36" i="108"/>
  <c r="AC36" i="108" s="1"/>
  <c r="AB35" i="108"/>
  <c r="AC35" i="108" s="1"/>
  <c r="AB34" i="108"/>
  <c r="AC34" i="108" s="1"/>
  <c r="AB33" i="108"/>
  <c r="AC33" i="108" s="1"/>
  <c r="AB32" i="108"/>
  <c r="AC32" i="108" s="1"/>
  <c r="AB31" i="108"/>
  <c r="AC31" i="108" s="1"/>
  <c r="AB30" i="108"/>
  <c r="AC30" i="108" s="1"/>
  <c r="AB29" i="108"/>
  <c r="AC29" i="108" s="1"/>
  <c r="AB28" i="108"/>
  <c r="AB27" i="108"/>
  <c r="AC27" i="108" s="1"/>
  <c r="AB26" i="108"/>
  <c r="AB25" i="108"/>
  <c r="AC25" i="108" s="1"/>
  <c r="AB24" i="108"/>
  <c r="AC24" i="108" s="1"/>
  <c r="AB23" i="108"/>
  <c r="AC23" i="108" s="1"/>
  <c r="AB22" i="108"/>
  <c r="AB21" i="108"/>
  <c r="AC21" i="108" s="1"/>
  <c r="AB20" i="108"/>
  <c r="AC20" i="108" s="1"/>
  <c r="AB19" i="108"/>
  <c r="AC19" i="108" s="1"/>
  <c r="AB18" i="108"/>
  <c r="AB17" i="108"/>
  <c r="AC17" i="108" s="1"/>
  <c r="AB16" i="108"/>
  <c r="AC16" i="108" s="1"/>
  <c r="AB15" i="108"/>
  <c r="AC15" i="108" s="1"/>
  <c r="AB14" i="108"/>
  <c r="AB13" i="108"/>
  <c r="AC13" i="108" s="1"/>
  <c r="AB12" i="108"/>
  <c r="AB11" i="108"/>
  <c r="AC11" i="108" s="1"/>
  <c r="AB10" i="108"/>
  <c r="P9" i="106"/>
  <c r="P8" i="106"/>
  <c r="P7" i="106"/>
  <c r="P6" i="106"/>
  <c r="J14" i="106"/>
  <c r="J13" i="106"/>
  <c r="J10" i="106"/>
  <c r="J9" i="106"/>
  <c r="J6" i="106"/>
  <c r="J5" i="106"/>
  <c r="S7" i="107"/>
  <c r="O6" i="106" s="1"/>
  <c r="M7" i="107"/>
  <c r="I13" i="106" s="1"/>
  <c r="H7" i="107"/>
  <c r="I9" i="106" s="1"/>
  <c r="C7" i="107"/>
  <c r="I5" i="106" s="1"/>
  <c r="K13" i="106" l="1"/>
  <c r="J27" i="106"/>
  <c r="K9" i="106"/>
  <c r="J23" i="106"/>
  <c r="K5" i="106"/>
  <c r="J19" i="106"/>
  <c r="I12" i="106"/>
  <c r="J16" i="106"/>
  <c r="J8" i="106"/>
  <c r="J12" i="106"/>
  <c r="AC12" i="108"/>
  <c r="AC28" i="108"/>
  <c r="AC14" i="108"/>
  <c r="AC10" i="108"/>
  <c r="AC26" i="108"/>
  <c r="AC22" i="108"/>
  <c r="AC18" i="108"/>
  <c r="G7" i="107" l="1"/>
  <c r="S10" i="114"/>
  <c r="R11" i="114"/>
  <c r="S11" i="114"/>
  <c r="R12" i="114"/>
  <c r="S12" i="114"/>
  <c r="R13" i="114"/>
  <c r="S13" i="114"/>
  <c r="R14" i="114"/>
  <c r="S14" i="114"/>
  <c r="R15" i="114"/>
  <c r="S15" i="114"/>
  <c r="R16" i="114"/>
  <c r="S16" i="114"/>
  <c r="R17" i="114"/>
  <c r="S17" i="114"/>
  <c r="R18" i="114"/>
  <c r="S18" i="114"/>
  <c r="R19" i="114"/>
  <c r="S19" i="114"/>
  <c r="R20" i="114"/>
  <c r="S20" i="114"/>
  <c r="R21" i="114"/>
  <c r="S21" i="114"/>
  <c r="R22" i="114"/>
  <c r="S22" i="114"/>
  <c r="R23" i="114"/>
  <c r="S23" i="114"/>
  <c r="R24" i="114"/>
  <c r="S24" i="114"/>
  <c r="R25" i="114"/>
  <c r="S25" i="114"/>
  <c r="R26" i="114"/>
  <c r="S26" i="114"/>
  <c r="R27" i="114"/>
  <c r="S27" i="114"/>
  <c r="R28" i="114"/>
  <c r="S28" i="114"/>
  <c r="R29" i="114"/>
  <c r="S29" i="114"/>
  <c r="R30" i="114"/>
  <c r="S30" i="114"/>
  <c r="R31" i="114"/>
  <c r="S31" i="114"/>
  <c r="R32" i="114"/>
  <c r="S32" i="114"/>
  <c r="R33" i="114"/>
  <c r="S33" i="114"/>
  <c r="R34" i="114"/>
  <c r="S34" i="114"/>
  <c r="R35" i="114"/>
  <c r="S35" i="114"/>
  <c r="R36" i="114"/>
  <c r="S36" i="114"/>
  <c r="R37" i="114"/>
  <c r="S37" i="114"/>
  <c r="R38" i="114"/>
  <c r="S38" i="114"/>
  <c r="R39" i="114"/>
  <c r="S39" i="114"/>
  <c r="J11" i="114"/>
  <c r="J12" i="114"/>
  <c r="J13" i="114"/>
  <c r="J14" i="114"/>
  <c r="J15" i="114"/>
  <c r="J16" i="114"/>
  <c r="J17" i="114"/>
  <c r="J18" i="114"/>
  <c r="J19" i="114"/>
  <c r="J20" i="114"/>
  <c r="J21" i="114"/>
  <c r="J22" i="114"/>
  <c r="J23" i="114"/>
  <c r="J24" i="114"/>
  <c r="J25" i="114"/>
  <c r="J26" i="114"/>
  <c r="J27" i="114"/>
  <c r="J28" i="114"/>
  <c r="J29" i="114"/>
  <c r="J30" i="114"/>
  <c r="J31" i="114"/>
  <c r="J32" i="114"/>
  <c r="J33" i="114"/>
  <c r="J34" i="114"/>
  <c r="J35" i="114"/>
  <c r="J36" i="114"/>
  <c r="J37" i="114"/>
  <c r="J38" i="114"/>
  <c r="J39" i="114"/>
  <c r="J10" i="114"/>
  <c r="J7" i="114" s="1"/>
  <c r="Y39" i="107"/>
  <c r="X38" i="116"/>
  <c r="AB10" i="109"/>
  <c r="AB37" i="109"/>
  <c r="F7" i="109"/>
  <c r="AC37" i="109" l="1"/>
  <c r="Z39" i="107"/>
  <c r="AC39" i="109"/>
  <c r="Y38" i="116"/>
  <c r="AC10" i="109"/>
  <c r="B7" i="116" l="1"/>
  <c r="C7" i="116"/>
  <c r="D7" i="116"/>
  <c r="E7" i="116"/>
  <c r="H7" i="116"/>
  <c r="I7" i="116"/>
  <c r="R7" i="116"/>
  <c r="S7" i="116"/>
  <c r="T7" i="116"/>
  <c r="U7" i="116"/>
  <c r="Y10" i="116"/>
  <c r="X11" i="116"/>
  <c r="Y11" i="116" s="1"/>
  <c r="X12" i="116"/>
  <c r="Y12" i="116" s="1"/>
  <c r="X13" i="116"/>
  <c r="Y13" i="116" s="1"/>
  <c r="X14" i="116"/>
  <c r="Y14" i="116" s="1"/>
  <c r="X15" i="116"/>
  <c r="Y15" i="116" s="1"/>
  <c r="X16" i="116"/>
  <c r="Y16" i="116" s="1"/>
  <c r="X17" i="116"/>
  <c r="Y17" i="116" s="1"/>
  <c r="X18" i="116"/>
  <c r="X19" i="116"/>
  <c r="Y19" i="116" s="1"/>
  <c r="X20" i="116"/>
  <c r="Y20" i="116" s="1"/>
  <c r="X21" i="116"/>
  <c r="Y21" i="116" s="1"/>
  <c r="X22" i="116"/>
  <c r="Y22" i="116" s="1"/>
  <c r="X23" i="116"/>
  <c r="Y23" i="116" s="1"/>
  <c r="X24" i="116"/>
  <c r="Y24" i="116" s="1"/>
  <c r="X25" i="116"/>
  <c r="Y25" i="116" s="1"/>
  <c r="X26" i="116"/>
  <c r="Y26" i="116" s="1"/>
  <c r="X27" i="116"/>
  <c r="Y27" i="116" s="1"/>
  <c r="X28" i="116"/>
  <c r="Y28" i="116" s="1"/>
  <c r="X29" i="116"/>
  <c r="Y29" i="116" s="1"/>
  <c r="X30" i="116"/>
  <c r="Y30" i="116" s="1"/>
  <c r="X31" i="116"/>
  <c r="Y31" i="116" s="1"/>
  <c r="X32" i="116"/>
  <c r="Y32" i="116" s="1"/>
  <c r="X33" i="116"/>
  <c r="Y33" i="116" s="1"/>
  <c r="X34" i="116"/>
  <c r="X35" i="116"/>
  <c r="Y35" i="116" s="1"/>
  <c r="X36" i="116"/>
  <c r="Y36" i="116" s="1"/>
  <c r="X37" i="116"/>
  <c r="Y37" i="116" s="1"/>
  <c r="X39" i="116"/>
  <c r="W40" i="116"/>
  <c r="X40" i="116"/>
  <c r="X10" i="115"/>
  <c r="X11" i="115"/>
  <c r="X12" i="115"/>
  <c r="X13" i="115"/>
  <c r="X14" i="115"/>
  <c r="Y14" i="115" s="1"/>
  <c r="X15" i="115"/>
  <c r="X16" i="115"/>
  <c r="Y16" i="115" s="1"/>
  <c r="X17" i="115"/>
  <c r="X18" i="115"/>
  <c r="X19" i="115"/>
  <c r="X20" i="115"/>
  <c r="X21" i="115"/>
  <c r="Y21" i="115" s="1"/>
  <c r="X22" i="115"/>
  <c r="Y22" i="115" s="1"/>
  <c r="X23" i="115"/>
  <c r="X24" i="115"/>
  <c r="X25" i="115"/>
  <c r="X26" i="115"/>
  <c r="X27" i="115"/>
  <c r="X28" i="115"/>
  <c r="X29" i="115"/>
  <c r="I5" i="113"/>
  <c r="I6" i="113"/>
  <c r="I8" i="113"/>
  <c r="I9" i="113"/>
  <c r="I11" i="113"/>
  <c r="I12" i="113"/>
  <c r="I16" i="113"/>
  <c r="D16" i="113" s="1"/>
  <c r="I17" i="113"/>
  <c r="D17" i="113" s="1"/>
  <c r="I18" i="113"/>
  <c r="D18" i="113" s="1"/>
  <c r="I19" i="113"/>
  <c r="D19" i="113" s="1"/>
  <c r="D10" i="114"/>
  <c r="D7" i="114" s="1"/>
  <c r="G10" i="114"/>
  <c r="G7" i="114" s="1"/>
  <c r="D11" i="114"/>
  <c r="G11" i="114"/>
  <c r="D12" i="114"/>
  <c r="G12" i="114"/>
  <c r="D13" i="114"/>
  <c r="G13" i="114"/>
  <c r="T13" i="114"/>
  <c r="D14" i="114"/>
  <c r="G14" i="114"/>
  <c r="D15" i="114"/>
  <c r="G15" i="114"/>
  <c r="D16" i="114"/>
  <c r="G16" i="114"/>
  <c r="D17" i="114"/>
  <c r="G17" i="114"/>
  <c r="D18" i="114"/>
  <c r="G18" i="114"/>
  <c r="D19" i="114"/>
  <c r="G19" i="114"/>
  <c r="D20" i="114"/>
  <c r="G20" i="114"/>
  <c r="D21" i="114"/>
  <c r="G21" i="114"/>
  <c r="D22" i="114"/>
  <c r="G22" i="114"/>
  <c r="D23" i="114"/>
  <c r="G23" i="114"/>
  <c r="D24" i="114"/>
  <c r="G24" i="114"/>
  <c r="D25" i="114"/>
  <c r="G25" i="114"/>
  <c r="T25" i="114"/>
  <c r="D26" i="114"/>
  <c r="G26" i="114"/>
  <c r="D27" i="114"/>
  <c r="G27" i="114"/>
  <c r="D28" i="114"/>
  <c r="G28" i="114"/>
  <c r="D29" i="114"/>
  <c r="G29" i="114"/>
  <c r="T29" i="114"/>
  <c r="D30" i="114"/>
  <c r="G30" i="114"/>
  <c r="D31" i="114"/>
  <c r="G31" i="114"/>
  <c r="D32" i="114"/>
  <c r="G32" i="114"/>
  <c r="D33" i="114"/>
  <c r="G33" i="114"/>
  <c r="D34" i="114"/>
  <c r="G34" i="114"/>
  <c r="D35" i="114"/>
  <c r="G35" i="114"/>
  <c r="D36" i="114"/>
  <c r="G36" i="114"/>
  <c r="D37" i="114"/>
  <c r="G37" i="114"/>
  <c r="D38" i="114"/>
  <c r="G38" i="114"/>
  <c r="D39" i="114"/>
  <c r="G39" i="114"/>
  <c r="D23" i="126" l="1"/>
  <c r="D23" i="135"/>
  <c r="D22" i="135"/>
  <c r="D22" i="126"/>
  <c r="D21" i="126"/>
  <c r="D21" i="135"/>
  <c r="D20" i="135"/>
  <c r="D20" i="126"/>
  <c r="Y40" i="116"/>
  <c r="O22" i="113"/>
  <c r="D25" i="113" s="1"/>
  <c r="O21" i="113"/>
  <c r="D24" i="113" s="1"/>
  <c r="O20" i="113"/>
  <c r="D23" i="113" s="1"/>
  <c r="O19" i="113"/>
  <c r="O15" i="113"/>
  <c r="O14" i="113"/>
  <c r="O9" i="113"/>
  <c r="O8" i="113"/>
  <c r="O6" i="113"/>
  <c r="O5" i="113"/>
  <c r="I10" i="113"/>
  <c r="D6" i="113" s="1"/>
  <c r="I13" i="113"/>
  <c r="D7" i="113" s="1"/>
  <c r="I7" i="113"/>
  <c r="D5" i="113" s="1"/>
  <c r="Y28" i="115"/>
  <c r="Y12" i="115"/>
  <c r="Y24" i="115"/>
  <c r="Y18" i="115"/>
  <c r="Y10" i="115"/>
  <c r="Y17" i="115"/>
  <c r="Y27" i="115"/>
  <c r="Y11" i="115"/>
  <c r="Y26" i="115"/>
  <c r="Y20" i="115"/>
  <c r="T34" i="114"/>
  <c r="T26" i="114"/>
  <c r="T18" i="114"/>
  <c r="T10" i="114"/>
  <c r="T22" i="114"/>
  <c r="T39" i="114"/>
  <c r="T28" i="114"/>
  <c r="T19" i="114"/>
  <c r="T35" i="114"/>
  <c r="T31" i="114"/>
  <c r="T23" i="114"/>
  <c r="T15" i="114"/>
  <c r="T12" i="114"/>
  <c r="T33" i="114"/>
  <c r="T17" i="114"/>
  <c r="T38" i="114"/>
  <c r="T32" i="114"/>
  <c r="T16" i="114"/>
  <c r="T27" i="114"/>
  <c r="T21" i="114"/>
  <c r="T11" i="114"/>
  <c r="Y34" i="116"/>
  <c r="Y18" i="116"/>
  <c r="Y39" i="116"/>
  <c r="Y15" i="115"/>
  <c r="Y19" i="115"/>
  <c r="Y23" i="115"/>
  <c r="Y25" i="115"/>
  <c r="Y29" i="115"/>
  <c r="Y13" i="115"/>
  <c r="T37" i="114"/>
  <c r="T30" i="114"/>
  <c r="T14" i="114"/>
  <c r="T36" i="114"/>
  <c r="T20" i="114"/>
  <c r="T24" i="114"/>
  <c r="F23" i="135" l="1"/>
  <c r="H23" i="135"/>
  <c r="H22" i="135"/>
  <c r="F22" i="135"/>
  <c r="I22" i="135" s="1"/>
  <c r="F21" i="135"/>
  <c r="H21" i="135"/>
  <c r="I21" i="135" s="1"/>
  <c r="D19" i="135"/>
  <c r="D19" i="126"/>
  <c r="D18" i="135"/>
  <c r="D18" i="126"/>
  <c r="D17" i="135"/>
  <c r="D17" i="126"/>
  <c r="D24" i="137"/>
  <c r="D24" i="130"/>
  <c r="D23" i="130"/>
  <c r="D23" i="137"/>
  <c r="D22" i="130"/>
  <c r="D22" i="137"/>
  <c r="D21" i="130"/>
  <c r="D21" i="137"/>
  <c r="D10" i="113"/>
  <c r="D11" i="113"/>
  <c r="I23" i="135" l="1"/>
  <c r="H24" i="137"/>
  <c r="F24" i="137"/>
  <c r="F23" i="137"/>
  <c r="H23" i="137"/>
  <c r="H22" i="137"/>
  <c r="F22" i="137"/>
  <c r="H20" i="137"/>
  <c r="D18" i="137"/>
  <c r="D18" i="130"/>
  <c r="D17" i="137"/>
  <c r="H17" i="137" s="1"/>
  <c r="D17" i="130"/>
  <c r="F17" i="130" s="1"/>
  <c r="H20" i="135"/>
  <c r="F20" i="135"/>
  <c r="F21" i="137"/>
  <c r="H21" i="137"/>
  <c r="D6" i="103"/>
  <c r="I24" i="137" l="1"/>
  <c r="I22" i="137"/>
  <c r="I23" i="137"/>
  <c r="F20" i="137"/>
  <c r="I20" i="137" s="1"/>
  <c r="F17" i="137"/>
  <c r="I17" i="137" s="1"/>
  <c r="H17" i="130"/>
  <c r="I17" i="130" s="1"/>
  <c r="I21" i="137"/>
  <c r="I20" i="135"/>
  <c r="F19" i="135"/>
  <c r="H19" i="135"/>
  <c r="F17" i="135"/>
  <c r="H17" i="135"/>
  <c r="C1" i="110"/>
  <c r="W2" i="104"/>
  <c r="W2" i="102"/>
  <c r="C2" i="110"/>
  <c r="D4" i="47"/>
  <c r="D5" i="47"/>
  <c r="I19" i="135" l="1"/>
  <c r="I17" i="135"/>
  <c r="B6" i="110"/>
  <c r="C7" i="68" l="1"/>
  <c r="C6" i="68"/>
  <c r="C5" i="68"/>
  <c r="C7" i="86"/>
  <c r="C6" i="86"/>
  <c r="C5" i="86"/>
  <c r="AB38" i="109"/>
  <c r="AB36" i="109"/>
  <c r="AC36" i="109" s="1"/>
  <c r="AB35" i="109"/>
  <c r="AC35" i="109" s="1"/>
  <c r="AB34" i="109"/>
  <c r="AB33" i="109"/>
  <c r="AC33" i="109" s="1"/>
  <c r="AB32" i="109"/>
  <c r="AC32" i="109" s="1"/>
  <c r="AB31" i="109"/>
  <c r="AB30" i="109"/>
  <c r="AC30" i="109" s="1"/>
  <c r="AB29" i="109"/>
  <c r="AC29" i="109" s="1"/>
  <c r="AB28" i="109"/>
  <c r="AC28" i="109" s="1"/>
  <c r="AB27" i="109"/>
  <c r="AC27" i="109" s="1"/>
  <c r="AB26" i="109"/>
  <c r="AC26" i="109" s="1"/>
  <c r="AB25" i="109"/>
  <c r="AC25" i="109" s="1"/>
  <c r="AB24" i="109"/>
  <c r="AC24" i="109" s="1"/>
  <c r="AB23" i="109"/>
  <c r="AC23" i="109" s="1"/>
  <c r="AB22" i="109"/>
  <c r="AC22" i="109" s="1"/>
  <c r="AB21" i="109"/>
  <c r="AC21" i="109" s="1"/>
  <c r="AB20" i="109"/>
  <c r="AC20" i="109" s="1"/>
  <c r="AB19" i="109"/>
  <c r="AC19" i="109" s="1"/>
  <c r="AB18" i="109"/>
  <c r="AC18" i="109"/>
  <c r="AB17" i="109"/>
  <c r="AC17" i="109" s="1"/>
  <c r="AB16" i="109"/>
  <c r="AC16" i="109" s="1"/>
  <c r="AB15" i="109"/>
  <c r="AC15" i="109" s="1"/>
  <c r="AB14" i="109"/>
  <c r="AC14" i="109" s="1"/>
  <c r="AB13" i="109"/>
  <c r="AC13" i="109" s="1"/>
  <c r="AB12" i="109"/>
  <c r="AC12" i="109" s="1"/>
  <c r="AB11" i="109"/>
  <c r="AC11" i="109" s="1"/>
  <c r="V7" i="109"/>
  <c r="U7" i="109"/>
  <c r="T7" i="109"/>
  <c r="S7" i="109"/>
  <c r="P19" i="106" s="1"/>
  <c r="D32" i="106" s="1"/>
  <c r="L7" i="109"/>
  <c r="G7" i="109"/>
  <c r="D7" i="109"/>
  <c r="B7" i="109"/>
  <c r="Y38" i="107"/>
  <c r="Y37" i="107"/>
  <c r="Y36" i="107"/>
  <c r="Y35" i="107"/>
  <c r="Y34" i="107"/>
  <c r="Y33" i="107"/>
  <c r="Y32" i="107"/>
  <c r="Y31" i="107"/>
  <c r="Y30" i="107"/>
  <c r="Y29" i="107"/>
  <c r="Y28" i="107"/>
  <c r="Y27" i="107"/>
  <c r="Y26" i="107"/>
  <c r="Y25" i="107"/>
  <c r="Y24" i="107"/>
  <c r="Y23" i="107"/>
  <c r="Y22" i="107"/>
  <c r="Y21" i="107"/>
  <c r="Y20" i="107"/>
  <c r="Y19" i="107"/>
  <c r="Y18" i="107"/>
  <c r="Y17" i="107"/>
  <c r="Y16" i="107"/>
  <c r="Y15" i="107"/>
  <c r="Y14" i="107"/>
  <c r="Y13" i="107"/>
  <c r="Y12" i="107"/>
  <c r="Y11" i="107"/>
  <c r="Y10" i="107"/>
  <c r="V7" i="107"/>
  <c r="O9" i="106" s="1"/>
  <c r="U7" i="107"/>
  <c r="O8" i="106" s="1"/>
  <c r="T7" i="107"/>
  <c r="O7" i="106" s="1"/>
  <c r="N7" i="107"/>
  <c r="I14" i="106" s="1"/>
  <c r="I16" i="106" s="1"/>
  <c r="L7" i="107"/>
  <c r="D7" i="107"/>
  <c r="I6" i="106" s="1"/>
  <c r="I8" i="106" s="1"/>
  <c r="B7" i="107"/>
  <c r="D10" i="103"/>
  <c r="D5" i="103"/>
  <c r="D7" i="103"/>
  <c r="D8" i="103"/>
  <c r="D9" i="103"/>
  <c r="D4" i="103"/>
  <c r="D9" i="137" l="1"/>
  <c r="D9" i="130"/>
  <c r="F21" i="130"/>
  <c r="H21" i="130"/>
  <c r="Q9" i="106"/>
  <c r="D23" i="106" s="1"/>
  <c r="P22" i="106"/>
  <c r="D35" i="106" s="1"/>
  <c r="Q8" i="106"/>
  <c r="F22" i="126" s="1"/>
  <c r="P21" i="106"/>
  <c r="D34" i="106" s="1"/>
  <c r="Q7" i="106"/>
  <c r="D21" i="106" s="1"/>
  <c r="H21" i="126" s="1"/>
  <c r="P20" i="106"/>
  <c r="K6" i="106"/>
  <c r="K8" i="106" s="1"/>
  <c r="J20" i="106"/>
  <c r="J22" i="106" s="1"/>
  <c r="D15" i="106" s="1"/>
  <c r="Q6" i="106"/>
  <c r="D26" i="106" s="1"/>
  <c r="AC34" i="109"/>
  <c r="AC31" i="109"/>
  <c r="AC38" i="109"/>
  <c r="Z17" i="107"/>
  <c r="Z18" i="107"/>
  <c r="Z26" i="107"/>
  <c r="Z34" i="107"/>
  <c r="Z11" i="107"/>
  <c r="Z19" i="107"/>
  <c r="Z27" i="107"/>
  <c r="Z35" i="107"/>
  <c r="Z12" i="107"/>
  <c r="Z20" i="107"/>
  <c r="Z28" i="107"/>
  <c r="Z36" i="107"/>
  <c r="Z38" i="107"/>
  <c r="Z37" i="107"/>
  <c r="Z33" i="107"/>
  <c r="Z32" i="107"/>
  <c r="Z31" i="107"/>
  <c r="Z30" i="107"/>
  <c r="Z29" i="107"/>
  <c r="Z25" i="107"/>
  <c r="Z24" i="107"/>
  <c r="Z23" i="107"/>
  <c r="Z22" i="107"/>
  <c r="Z21" i="107"/>
  <c r="Z16" i="107"/>
  <c r="Z15" i="107"/>
  <c r="Z14" i="107"/>
  <c r="Z13" i="107"/>
  <c r="P7" i="107"/>
  <c r="K7" i="107"/>
  <c r="F7" i="107"/>
  <c r="Z10" i="107"/>
  <c r="D23" i="125" l="1"/>
  <c r="D23" i="134"/>
  <c r="D6" i="137"/>
  <c r="D6" i="130"/>
  <c r="D11" i="137"/>
  <c r="D11" i="130"/>
  <c r="D12" i="137"/>
  <c r="D12" i="130"/>
  <c r="D9" i="135"/>
  <c r="D9" i="126"/>
  <c r="H9" i="130"/>
  <c r="F9" i="130"/>
  <c r="H9" i="137"/>
  <c r="F9" i="137"/>
  <c r="I9" i="137" s="1"/>
  <c r="D22" i="106"/>
  <c r="D29" i="106"/>
  <c r="D20" i="106"/>
  <c r="D10" i="106"/>
  <c r="D28" i="106"/>
  <c r="D27" i="106"/>
  <c r="D33" i="106"/>
  <c r="I21" i="130"/>
  <c r="H24" i="130"/>
  <c r="F24" i="130"/>
  <c r="F23" i="130"/>
  <c r="H23" i="130"/>
  <c r="H22" i="130"/>
  <c r="F22" i="130"/>
  <c r="H22" i="126"/>
  <c r="I22" i="126" s="1"/>
  <c r="F21" i="126"/>
  <c r="I21" i="126" s="1"/>
  <c r="F20" i="126"/>
  <c r="H20" i="126"/>
  <c r="H23" i="126"/>
  <c r="F23" i="126"/>
  <c r="D5" i="106"/>
  <c r="F23" i="134" l="1"/>
  <c r="H23" i="134"/>
  <c r="H23" i="125"/>
  <c r="F23" i="125"/>
  <c r="I23" i="125" s="1"/>
  <c r="D6" i="126"/>
  <c r="D6" i="135"/>
  <c r="H6" i="130"/>
  <c r="F6" i="130"/>
  <c r="F6" i="137"/>
  <c r="H6" i="137"/>
  <c r="I6" i="137" s="1"/>
  <c r="D10" i="135"/>
  <c r="D10" i="126"/>
  <c r="I9" i="130"/>
  <c r="F9" i="126"/>
  <c r="H9" i="126"/>
  <c r="F9" i="135"/>
  <c r="H9" i="135"/>
  <c r="D11" i="126"/>
  <c r="D11" i="135"/>
  <c r="D12" i="126"/>
  <c r="D12" i="135"/>
  <c r="F12" i="130"/>
  <c r="H12" i="130"/>
  <c r="F12" i="137"/>
  <c r="H12" i="137"/>
  <c r="H11" i="130"/>
  <c r="F11" i="130"/>
  <c r="I11" i="130" s="1"/>
  <c r="D10" i="130"/>
  <c r="D10" i="137"/>
  <c r="H11" i="137"/>
  <c r="F11" i="137"/>
  <c r="I23" i="130"/>
  <c r="I22" i="130"/>
  <c r="I24" i="130"/>
  <c r="I20" i="126"/>
  <c r="I23" i="126"/>
  <c r="S8" i="104"/>
  <c r="S6" i="104"/>
  <c r="S8" i="102"/>
  <c r="I23" i="134" l="1"/>
  <c r="I6" i="130"/>
  <c r="I12" i="130"/>
  <c r="I9" i="135"/>
  <c r="F6" i="135"/>
  <c r="H6" i="135"/>
  <c r="H6" i="126"/>
  <c r="F6" i="126"/>
  <c r="I11" i="137"/>
  <c r="I12" i="137"/>
  <c r="F10" i="137"/>
  <c r="H10" i="137"/>
  <c r="I9" i="126"/>
  <c r="F10" i="130"/>
  <c r="H10" i="130"/>
  <c r="F12" i="135"/>
  <c r="H12" i="135"/>
  <c r="F12" i="126"/>
  <c r="H12" i="126"/>
  <c r="H10" i="126"/>
  <c r="F10" i="126"/>
  <c r="F11" i="135"/>
  <c r="H11" i="135"/>
  <c r="H11" i="126"/>
  <c r="F11" i="126"/>
  <c r="F10" i="135"/>
  <c r="H10" i="135"/>
  <c r="H17" i="126"/>
  <c r="F17" i="126"/>
  <c r="I11" i="126" l="1"/>
  <c r="I6" i="126"/>
  <c r="I10" i="126"/>
  <c r="I6" i="135"/>
  <c r="I10" i="137"/>
  <c r="I10" i="135"/>
  <c r="I12" i="126"/>
  <c r="I12" i="135"/>
  <c r="I11" i="135"/>
  <c r="I10" i="130"/>
  <c r="I17" i="126"/>
  <c r="D10" i="48" l="1"/>
  <c r="P7" i="109" l="1"/>
  <c r="N7" i="109"/>
  <c r="K7" i="109"/>
  <c r="I7" i="109"/>
  <c r="K14" i="106" l="1"/>
  <c r="K16" i="106" s="1"/>
  <c r="J28" i="106"/>
  <c r="J30" i="106" s="1"/>
  <c r="D17" i="106" s="1"/>
  <c r="K10" i="106"/>
  <c r="K12" i="106" s="1"/>
  <c r="J24" i="106"/>
  <c r="J26" i="106" s="1"/>
  <c r="D16" i="106" s="1"/>
  <c r="D7" i="130" l="1"/>
  <c r="D7" i="137"/>
  <c r="D8" i="137"/>
  <c r="D8" i="130"/>
  <c r="D7" i="106"/>
  <c r="D12" i="106"/>
  <c r="D6" i="106"/>
  <c r="D11" i="106"/>
  <c r="H18" i="130"/>
  <c r="F18" i="126"/>
  <c r="H20" i="130"/>
  <c r="F20" i="130"/>
  <c r="H19" i="126"/>
  <c r="F19" i="126"/>
  <c r="D20" i="134" l="1"/>
  <c r="D20" i="125"/>
  <c r="D7" i="126"/>
  <c r="D7" i="135"/>
  <c r="H7" i="137"/>
  <c r="F7" i="137"/>
  <c r="I7" i="137" s="1"/>
  <c r="H7" i="130"/>
  <c r="F7" i="130"/>
  <c r="I7" i="130" s="1"/>
  <c r="D8" i="126"/>
  <c r="D8" i="135"/>
  <c r="F8" i="130"/>
  <c r="H8" i="130"/>
  <c r="F8" i="137"/>
  <c r="H8" i="137"/>
  <c r="F18" i="130"/>
  <c r="I18" i="130" s="1"/>
  <c r="I19" i="126"/>
  <c r="F18" i="137"/>
  <c r="H18" i="137"/>
  <c r="H18" i="126"/>
  <c r="I18" i="126" s="1"/>
  <c r="H18" i="135"/>
  <c r="H24" i="135" s="1"/>
  <c r="F18" i="135"/>
  <c r="H25" i="130"/>
  <c r="I20" i="130"/>
  <c r="H20" i="125" l="1"/>
  <c r="H24" i="125" s="1"/>
  <c r="H33" i="125" s="1"/>
  <c r="F20" i="125"/>
  <c r="I20" i="125" s="1"/>
  <c r="I24" i="125" s="1"/>
  <c r="I34" i="125" s="1"/>
  <c r="H20" i="134"/>
  <c r="H24" i="134" s="1"/>
  <c r="H33" i="134" s="1"/>
  <c r="F20" i="134"/>
  <c r="I20" i="134" s="1"/>
  <c r="I24" i="134" s="1"/>
  <c r="I34" i="134" s="1"/>
  <c r="H13" i="130"/>
  <c r="H7" i="135"/>
  <c r="F7" i="135"/>
  <c r="H7" i="126"/>
  <c r="F7" i="126"/>
  <c r="I8" i="137"/>
  <c r="I13" i="137" s="1"/>
  <c r="H13" i="137"/>
  <c r="I8" i="130"/>
  <c r="I13" i="130" s="1"/>
  <c r="F8" i="135"/>
  <c r="H8" i="135"/>
  <c r="F8" i="126"/>
  <c r="H8" i="126"/>
  <c r="I18" i="135"/>
  <c r="I24" i="135" s="1"/>
  <c r="I24" i="126"/>
  <c r="H24" i="126"/>
  <c r="I25" i="130"/>
  <c r="I18" i="137"/>
  <c r="I25" i="137" s="1"/>
  <c r="H25" i="137"/>
  <c r="H13" i="126" l="1"/>
  <c r="I7" i="126"/>
  <c r="F8" i="48"/>
  <c r="C30" i="86"/>
  <c r="F8" i="139"/>
  <c r="D25" i="86"/>
  <c r="D26" i="86" s="1"/>
  <c r="F30" i="86" s="1"/>
  <c r="F35" i="86" s="1"/>
  <c r="C8" i="48"/>
  <c r="C8" i="139"/>
  <c r="I7" i="135"/>
  <c r="H13" i="135"/>
  <c r="I8" i="135"/>
  <c r="I13" i="135" s="1"/>
  <c r="I8" i="126"/>
  <c r="I13" i="126" s="1"/>
  <c r="C30" i="68" s="1"/>
  <c r="C9" i="139"/>
  <c r="D10" i="138" s="1"/>
  <c r="D25" i="68"/>
  <c r="D26" i="68" s="1"/>
  <c r="F30" i="68" s="1"/>
  <c r="F35" i="68" s="1"/>
  <c r="C9" i="48"/>
  <c r="D10" i="47" s="1"/>
  <c r="C32" i="86" l="1"/>
  <c r="F9" i="139"/>
  <c r="F10" i="139" s="1"/>
  <c r="D9" i="138"/>
  <c r="D11" i="138" s="1"/>
  <c r="E8" i="139"/>
  <c r="G8" i="139" s="1"/>
  <c r="E9" i="138" s="1"/>
  <c r="D9" i="47"/>
  <c r="D11" i="47" s="1"/>
  <c r="E8" i="48"/>
  <c r="G8" i="48" s="1"/>
  <c r="E9" i="47" s="1"/>
  <c r="C35" i="86"/>
  <c r="F9" i="48"/>
  <c r="F10" i="48" s="1"/>
  <c r="C10" i="139"/>
  <c r="E9" i="139"/>
  <c r="C32" i="68"/>
  <c r="C35" i="68" s="1"/>
  <c r="E9" i="48"/>
  <c r="C10" i="48"/>
  <c r="E8" i="124" s="1"/>
  <c r="E20" i="124" s="1"/>
  <c r="E10" i="48" l="1"/>
  <c r="E10" i="139"/>
  <c r="G9" i="139"/>
  <c r="G10" i="139" s="1"/>
  <c r="E8" i="133"/>
  <c r="E20" i="133" s="1"/>
  <c r="G9" i="48"/>
  <c r="E10" i="47" s="1"/>
  <c r="E11" i="47" s="1"/>
  <c r="N25" i="104" s="1"/>
  <c r="E10" i="138" l="1"/>
  <c r="E11" i="138" s="1"/>
  <c r="N26" i="140" s="1"/>
  <c r="G10" i="48"/>
  <c r="B8" i="133" l="1"/>
  <c r="B9" i="133" s="1"/>
  <c r="B20" i="133" s="1"/>
  <c r="B8" i="124"/>
  <c r="B9" i="124" s="1"/>
  <c r="B20" i="124" s="1"/>
</calcChain>
</file>

<file path=xl/comments1.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ＭＳ Ｐゴシック"/>
            <family val="3"/>
            <charset val="128"/>
          </rPr>
          <t>県等費補助額</t>
        </r>
        <r>
          <rPr>
            <sz val="9"/>
            <color indexed="81"/>
            <rFont val="ＭＳ Ｐゴシック"/>
            <family val="3"/>
            <charset val="128"/>
          </rPr>
          <t xml:space="preserve">
この補助金以外の公的補助金額を入力</t>
        </r>
      </text>
    </comment>
    <comment ref="C33" authorId="0" shapeId="0">
      <text>
        <r>
          <rPr>
            <b/>
            <sz val="9"/>
            <color rgb="FF000000"/>
            <rFont val="ＭＳ Ｐゴシック"/>
            <family val="3"/>
            <charset val="128"/>
          </rPr>
          <t>起債</t>
        </r>
        <r>
          <rPr>
            <sz val="9"/>
            <color rgb="FF000000"/>
            <rFont val="ＭＳ Ｐゴシック"/>
            <family val="3"/>
            <charset val="128"/>
          </rPr>
          <t xml:space="preserve">
本件補助金に係る設備整備に際しての新たな借り入れ額がある場合は金額を入力</t>
        </r>
      </text>
    </comment>
    <comment ref="C34" authorId="0" shapeId="0">
      <text>
        <r>
          <rPr>
            <b/>
            <sz val="9"/>
            <color rgb="FF000000"/>
            <rFont val="ＭＳ Ｐゴシック"/>
            <family val="3"/>
            <charset val="128"/>
          </rPr>
          <t>寄付金その他</t>
        </r>
        <r>
          <rPr>
            <sz val="9"/>
            <color rgb="FF000000"/>
            <rFont val="ＭＳ Ｐゴシック"/>
            <family val="3"/>
            <charset val="128"/>
          </rPr>
          <t xml:space="preserve">
本件補助金に係る設備整備に際しての寄付その他収入がある場合は、金額を入力</t>
        </r>
      </text>
    </comment>
  </commentList>
</comments>
</file>

<file path=xl/comments2.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ＭＳ Ｐゴシック"/>
            <family val="3"/>
            <charset val="128"/>
          </rPr>
          <t>県等費補助額</t>
        </r>
        <r>
          <rPr>
            <sz val="9"/>
            <color indexed="81"/>
            <rFont val="ＭＳ Ｐゴシック"/>
            <family val="3"/>
            <charset val="128"/>
          </rPr>
          <t xml:space="preserve">
この補助金以外の公的補助金額を入力</t>
        </r>
      </text>
    </comment>
    <comment ref="C33" authorId="0" shapeId="0">
      <text>
        <r>
          <rPr>
            <b/>
            <sz val="9"/>
            <color rgb="FF000000"/>
            <rFont val="ＭＳ Ｐゴシック"/>
            <family val="3"/>
            <charset val="128"/>
          </rPr>
          <t>起債</t>
        </r>
        <r>
          <rPr>
            <sz val="9"/>
            <color rgb="FF000000"/>
            <rFont val="ＭＳ Ｐゴシック"/>
            <family val="3"/>
            <charset val="128"/>
          </rPr>
          <t xml:space="preserve">
本件補助金に係る設備整備に際しての新たな借り入れ額がある場合は金額を入力</t>
        </r>
      </text>
    </comment>
    <comment ref="C34" authorId="0" shapeId="0">
      <text>
        <r>
          <rPr>
            <b/>
            <sz val="9"/>
            <color rgb="FF000000"/>
            <rFont val="ＭＳ Ｐゴシック"/>
            <family val="3"/>
            <charset val="128"/>
          </rPr>
          <t>寄付金その他</t>
        </r>
        <r>
          <rPr>
            <sz val="9"/>
            <color rgb="FF000000"/>
            <rFont val="ＭＳ Ｐゴシック"/>
            <family val="3"/>
            <charset val="128"/>
          </rPr>
          <t xml:space="preserve">
本件補助金に係る設備整備に際しての寄付その他収入がある場合は、金額を入力</t>
        </r>
      </text>
    </comment>
  </commentList>
</comments>
</file>

<file path=xl/comments3.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9" authorId="0" shapeId="0">
      <text>
        <r>
          <rPr>
            <b/>
            <sz val="9"/>
            <color indexed="81"/>
            <rFont val="ＭＳ Ｐゴシック"/>
            <family val="3"/>
            <charset val="128"/>
          </rPr>
          <t>延べ空床数
別紙６に記載してください。</t>
        </r>
      </text>
    </comment>
    <comment ref="D14" authorId="0" shapeId="0">
      <text>
        <r>
          <rPr>
            <b/>
            <sz val="9"/>
            <color indexed="81"/>
            <rFont val="ＭＳ Ｐゴシック"/>
            <family val="3"/>
            <charset val="128"/>
          </rPr>
          <t>延べ空床数
別紙６に記載してください。</t>
        </r>
      </text>
    </comment>
    <comment ref="D19" authorId="0" shapeId="0">
      <text>
        <r>
          <rPr>
            <b/>
            <sz val="9"/>
            <color indexed="81"/>
            <rFont val="ＭＳ Ｐゴシック"/>
            <family val="3"/>
            <charset val="128"/>
          </rPr>
          <t>延べ休止病床数
別紙６に記載してください。</t>
        </r>
      </text>
    </comment>
    <comment ref="D25" authorId="0" shapeId="0">
      <text>
        <r>
          <rPr>
            <b/>
            <sz val="9"/>
            <color indexed="81"/>
            <rFont val="ＭＳ Ｐゴシック"/>
            <family val="3"/>
            <charset val="128"/>
          </rPr>
          <t>延べ休止病床数
別紙６に記載してください。</t>
        </r>
      </text>
    </comment>
    <comment ref="D31" authorId="0" shapeId="0">
      <text>
        <r>
          <rPr>
            <b/>
            <sz val="9"/>
            <color indexed="81"/>
            <rFont val="ＭＳ Ｐゴシック"/>
            <family val="3"/>
            <charset val="128"/>
          </rPr>
          <t>延べ休止病床数
別紙６に記載してください。</t>
        </r>
      </text>
    </comment>
  </commentList>
</comments>
</file>

<file path=xl/comments4.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10" authorId="0" shapeId="0">
      <text>
        <r>
          <rPr>
            <b/>
            <sz val="9"/>
            <color indexed="81"/>
            <rFont val="ＭＳ Ｐゴシック"/>
            <family val="3"/>
            <charset val="128"/>
          </rPr>
          <t>延べ休止病床数
別紙６に記載してください。</t>
        </r>
      </text>
    </comment>
  </commentList>
</comments>
</file>

<file path=xl/comments5.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9" authorId="0" shapeId="0">
      <text>
        <r>
          <rPr>
            <b/>
            <sz val="9"/>
            <color indexed="81"/>
            <rFont val="ＭＳ Ｐゴシック"/>
            <family val="3"/>
            <charset val="128"/>
          </rPr>
          <t>延べ空床数
別紙６に記載してください。</t>
        </r>
      </text>
    </comment>
    <comment ref="D15" authorId="0" shapeId="0">
      <text>
        <r>
          <rPr>
            <b/>
            <sz val="9"/>
            <color indexed="81"/>
            <rFont val="ＭＳ Ｐゴシック"/>
            <family val="3"/>
            <charset val="128"/>
          </rPr>
          <t>延べ休止病床数
別紙６に記載してください。</t>
        </r>
      </text>
    </comment>
    <comment ref="D21" authorId="0" shapeId="0">
      <text>
        <r>
          <rPr>
            <b/>
            <sz val="9"/>
            <color indexed="81"/>
            <rFont val="ＭＳ Ｐゴシック"/>
            <family val="3"/>
            <charset val="128"/>
          </rPr>
          <t>延べ休止病床数
別紙６に記載してください。</t>
        </r>
      </text>
    </comment>
  </commentList>
</comments>
</file>

<file path=xl/sharedStrings.xml><?xml version="1.0" encoding="utf-8"?>
<sst xmlns="http://schemas.openxmlformats.org/spreadsheetml/2006/main" count="2035" uniqueCount="572">
  <si>
    <t>基準額</t>
    <rPh sb="0" eb="2">
      <t>キジュン</t>
    </rPh>
    <rPh sb="2" eb="3">
      <t>ガク</t>
    </rPh>
    <phoneticPr fontId="2"/>
  </si>
  <si>
    <t>対象経費</t>
    <rPh sb="0" eb="4">
      <t>タイショウケイヒ</t>
    </rPh>
    <phoneticPr fontId="2"/>
  </si>
  <si>
    <t>上記以外</t>
    <rPh sb="0" eb="2">
      <t>ジョウキ</t>
    </rPh>
    <rPh sb="2" eb="4">
      <t>イガイ</t>
    </rPh>
    <phoneticPr fontId="2"/>
  </si>
  <si>
    <t>事業区分</t>
    <rPh sb="0" eb="2">
      <t>ジギョウ</t>
    </rPh>
    <rPh sb="2" eb="4">
      <t>クブン</t>
    </rPh>
    <phoneticPr fontId="5"/>
  </si>
  <si>
    <t>公費補助額</t>
    <rPh sb="0" eb="2">
      <t>コウヒ</t>
    </rPh>
    <phoneticPr fontId="5"/>
  </si>
  <si>
    <t>選定額</t>
    <rPh sb="0" eb="3">
      <t>センテイガク</t>
    </rPh>
    <phoneticPr fontId="5"/>
  </si>
  <si>
    <t>療養病床</t>
    <rPh sb="0" eb="2">
      <t>リョウヨウ</t>
    </rPh>
    <rPh sb="2" eb="4">
      <t>ビョウショウ</t>
    </rPh>
    <phoneticPr fontId="2"/>
  </si>
  <si>
    <t>稼働病床の病床確保料</t>
    <rPh sb="0" eb="2">
      <t>カドウ</t>
    </rPh>
    <rPh sb="2" eb="4">
      <t>ビョウショウ</t>
    </rPh>
    <rPh sb="5" eb="7">
      <t>ビョウショウ</t>
    </rPh>
    <rPh sb="7" eb="9">
      <t>カクホ</t>
    </rPh>
    <rPh sb="9" eb="10">
      <t>リョウ</t>
    </rPh>
    <phoneticPr fontId="2"/>
  </si>
  <si>
    <t>休止病床の病床確保料</t>
    <rPh sb="0" eb="2">
      <t>キュウシ</t>
    </rPh>
    <rPh sb="2" eb="4">
      <t>ビョウショウ</t>
    </rPh>
    <rPh sb="5" eb="7">
      <t>ビョウショウ</t>
    </rPh>
    <rPh sb="7" eb="9">
      <t>カクホ</t>
    </rPh>
    <rPh sb="9" eb="10">
      <t>リョウ</t>
    </rPh>
    <phoneticPr fontId="2"/>
  </si>
  <si>
    <t>延べ空床数</t>
    <rPh sb="0" eb="1">
      <t>ノ</t>
    </rPh>
    <rPh sb="2" eb="4">
      <t>クウショウ</t>
    </rPh>
    <rPh sb="4" eb="5">
      <t>スウ</t>
    </rPh>
    <phoneticPr fontId="2"/>
  </si>
  <si>
    <t>事業概要</t>
    <rPh sb="0" eb="2">
      <t>ジギョウ</t>
    </rPh>
    <rPh sb="2" eb="4">
      <t>ガイヨウ</t>
    </rPh>
    <phoneticPr fontId="5"/>
  </si>
  <si>
    <t>総事業費</t>
    <rPh sb="0" eb="1">
      <t>ソウ</t>
    </rPh>
    <rPh sb="1" eb="4">
      <t>ジギョウヒ</t>
    </rPh>
    <phoneticPr fontId="5"/>
  </si>
  <si>
    <t>うち国庫交付額</t>
    <rPh sb="2" eb="4">
      <t>コッコ</t>
    </rPh>
    <rPh sb="4" eb="6">
      <t>コウフ</t>
    </rPh>
    <rPh sb="6" eb="7">
      <t>ガク</t>
    </rPh>
    <phoneticPr fontId="5"/>
  </si>
  <si>
    <t>新型コロナウイルス感染症対策事業</t>
    <rPh sb="12" eb="14">
      <t>タイサク</t>
    </rPh>
    <rPh sb="14" eb="16">
      <t>ジギョウ</t>
    </rPh>
    <phoneticPr fontId="12"/>
  </si>
  <si>
    <t>新型コロナウイルス感染症重点医療機関体制整備事業</t>
    <rPh sb="0" eb="2">
      <t>シンガタ</t>
    </rPh>
    <rPh sb="9" eb="12">
      <t>カンセンショウ</t>
    </rPh>
    <rPh sb="12" eb="14">
      <t>ジュウテン</t>
    </rPh>
    <rPh sb="14" eb="16">
      <t>イリョウ</t>
    </rPh>
    <rPh sb="16" eb="18">
      <t>キカン</t>
    </rPh>
    <rPh sb="18" eb="20">
      <t>タイセイ</t>
    </rPh>
    <rPh sb="20" eb="22">
      <t>セイビ</t>
    </rPh>
    <rPh sb="22" eb="24">
      <t>ジギョウ</t>
    </rPh>
    <phoneticPr fontId="5"/>
  </si>
  <si>
    <t>合計</t>
    <rPh sb="0" eb="2">
      <t>ゴウケイ</t>
    </rPh>
    <phoneticPr fontId="5"/>
  </si>
  <si>
    <t>ＩＣＵ</t>
    <phoneticPr fontId="2"/>
  </si>
  <si>
    <t>※　新型コロナウイルス感染症患者の受入れ体制が整った日が確認できる、勤務シフト表等（変更の前後がわかるもの）の資料を別途添付してください。</t>
    <rPh sb="42" eb="44">
      <t>ヘンコウ</t>
    </rPh>
    <rPh sb="45" eb="47">
      <t>ゼンゴ</t>
    </rPh>
    <phoneticPr fontId="2"/>
  </si>
  <si>
    <t>　協力医療機関</t>
    <rPh sb="1" eb="3">
      <t>キョウリョク</t>
    </rPh>
    <rPh sb="3" eb="5">
      <t>イリョウ</t>
    </rPh>
    <rPh sb="5" eb="7">
      <t>キカン</t>
    </rPh>
    <phoneticPr fontId="2"/>
  </si>
  <si>
    <t>ＩＣＵ</t>
  </si>
  <si>
    <t>ＨＣＵ</t>
  </si>
  <si>
    <t>　その他知事が認める者</t>
    <rPh sb="3" eb="4">
      <t>タ</t>
    </rPh>
    <rPh sb="4" eb="6">
      <t>チジ</t>
    </rPh>
    <rPh sb="7" eb="8">
      <t>ミト</t>
    </rPh>
    <rPh sb="10" eb="11">
      <t>モノ</t>
    </rPh>
    <phoneticPr fontId="2"/>
  </si>
  <si>
    <t>別紙１</t>
    <rPh sb="0" eb="2">
      <t>ベッシ</t>
    </rPh>
    <phoneticPr fontId="5"/>
  </si>
  <si>
    <t>（B)</t>
    <phoneticPr fontId="5"/>
  </si>
  <si>
    <t>（A)</t>
    <phoneticPr fontId="5"/>
  </si>
  <si>
    <t>別紙２</t>
    <rPh sb="0" eb="2">
      <t>ベッシ</t>
    </rPh>
    <phoneticPr fontId="5"/>
  </si>
  <si>
    <t>※　個人情報を含む資料を添付する場合は、個人情報を塗りつぶしの上、提出してください。</t>
    <phoneticPr fontId="2"/>
  </si>
  <si>
    <t>Ⅱ　添付書類</t>
  </si>
  <si>
    <t>計</t>
    <rPh sb="0" eb="1">
      <t>ケイ</t>
    </rPh>
    <phoneticPr fontId="15"/>
  </si>
  <si>
    <t>寄付金その他</t>
    <rPh sb="0" eb="3">
      <t>キフキン</t>
    </rPh>
    <rPh sb="5" eb="6">
      <t>ホカ</t>
    </rPh>
    <phoneticPr fontId="15"/>
  </si>
  <si>
    <t>起債</t>
    <rPh sb="0" eb="2">
      <t>キサイ</t>
    </rPh>
    <phoneticPr fontId="15"/>
  </si>
  <si>
    <t>一般財源</t>
    <rPh sb="0" eb="2">
      <t>イッパン</t>
    </rPh>
    <rPh sb="2" eb="4">
      <t>ザイゲン</t>
    </rPh>
    <phoneticPr fontId="15"/>
  </si>
  <si>
    <t>県等費補助</t>
    <rPh sb="0" eb="1">
      <t>ケン</t>
    </rPh>
    <rPh sb="1" eb="2">
      <t>トウ</t>
    </rPh>
    <rPh sb="2" eb="3">
      <t>ヒ</t>
    </rPh>
    <rPh sb="3" eb="5">
      <t>ホジョ</t>
    </rPh>
    <phoneticPr fontId="15"/>
  </si>
  <si>
    <t>国庫補助</t>
    <rPh sb="0" eb="2">
      <t>コッコ</t>
    </rPh>
    <rPh sb="2" eb="4">
      <t>ホジョ</t>
    </rPh>
    <phoneticPr fontId="15"/>
  </si>
  <si>
    <t>（歳出）</t>
    <rPh sb="1" eb="3">
      <t>サイシュツ</t>
    </rPh>
    <phoneticPr fontId="15"/>
  </si>
  <si>
    <t>（歳入）</t>
    <rPh sb="1" eb="3">
      <t>サイニュウ</t>
    </rPh>
    <phoneticPr fontId="15"/>
  </si>
  <si>
    <t>（千円）</t>
    <rPh sb="1" eb="3">
      <t>センエン</t>
    </rPh>
    <phoneticPr fontId="15"/>
  </si>
  <si>
    <t>事業費（総額）</t>
    <rPh sb="0" eb="3">
      <t>ジギョウヒ</t>
    </rPh>
    <rPh sb="4" eb="6">
      <t>ソウガク</t>
    </rPh>
    <phoneticPr fontId="15"/>
  </si>
  <si>
    <t>名称</t>
    <rPh sb="0" eb="2">
      <t>メイショウ</t>
    </rPh>
    <phoneticPr fontId="15"/>
  </si>
  <si>
    <t>（円）</t>
    <rPh sb="1" eb="2">
      <t>エン</t>
    </rPh>
    <phoneticPr fontId="15"/>
  </si>
  <si>
    <t xml:space="preserve">      </t>
  </si>
  <si>
    <t>Ⅰ　事業計画</t>
    <rPh sb="2" eb="4">
      <t>ジギョウ</t>
    </rPh>
    <phoneticPr fontId="2"/>
  </si>
  <si>
    <t>事業区分</t>
    <rPh sb="0" eb="2">
      <t>ジギョウ</t>
    </rPh>
    <rPh sb="2" eb="4">
      <t>クブン</t>
    </rPh>
    <phoneticPr fontId="2"/>
  </si>
  <si>
    <t xml:space="preserve">代表者名 </t>
    <phoneticPr fontId="15"/>
  </si>
  <si>
    <t>事業者名</t>
    <rPh sb="0" eb="2">
      <t>ジギョウ</t>
    </rPh>
    <rPh sb="2" eb="3">
      <t>シャ</t>
    </rPh>
    <rPh sb="3" eb="4">
      <t>メイ</t>
    </rPh>
    <phoneticPr fontId="2"/>
  </si>
  <si>
    <t xml:space="preserve">                                        </t>
  </si>
  <si>
    <t>小　計②</t>
    <rPh sb="0" eb="1">
      <t>ショウ</t>
    </rPh>
    <rPh sb="2" eb="3">
      <t>ケイ</t>
    </rPh>
    <phoneticPr fontId="2"/>
  </si>
  <si>
    <t>小　計①</t>
    <rPh sb="0" eb="1">
      <t>ショウ</t>
    </rPh>
    <rPh sb="2" eb="3">
      <t>ケイ</t>
    </rPh>
    <phoneticPr fontId="2"/>
  </si>
  <si>
    <t>必要理由（経緯、問題点等についても整理し、記載すること。）</t>
    <phoneticPr fontId="15"/>
  </si>
  <si>
    <t>事業の内容</t>
    <rPh sb="0" eb="2">
      <t>ジギョウ</t>
    </rPh>
    <phoneticPr fontId="15"/>
  </si>
  <si>
    <t>事　業　費</t>
    <phoneticPr fontId="15"/>
  </si>
  <si>
    <t>予算書（又は見込書）抄本</t>
    <phoneticPr fontId="2"/>
  </si>
  <si>
    <t>事業者名：</t>
    <rPh sb="0" eb="3">
      <t>ジギョウシャ</t>
    </rPh>
    <rPh sb="3" eb="4">
      <t>メイ</t>
    </rPh>
    <phoneticPr fontId="2"/>
  </si>
  <si>
    <t>（C)=（A)-(B)</t>
    <phoneticPr fontId="5"/>
  </si>
  <si>
    <t>（D)</t>
    <phoneticPr fontId="2"/>
  </si>
  <si>
    <t>別紙２_選定額　(D)</t>
    <rPh sb="0" eb="2">
      <t>ベッシ</t>
    </rPh>
    <phoneticPr fontId="2"/>
  </si>
  <si>
    <t>計</t>
    <rPh sb="0" eb="1">
      <t>ケイ</t>
    </rPh>
    <phoneticPr fontId="2"/>
  </si>
  <si>
    <t>（1）</t>
    <phoneticPr fontId="2"/>
  </si>
  <si>
    <t>（2）</t>
    <phoneticPr fontId="2"/>
  </si>
  <si>
    <t>事業費</t>
    <rPh sb="0" eb="3">
      <t>ジギョウヒ</t>
    </rPh>
    <phoneticPr fontId="15"/>
  </si>
  <si>
    <t xml:space="preserve">※　対象経費支出予定額は、延べ空床数に、新型コロナウイルス感染症患者を受け入れた場合に得られる１床当たりの診療報酬等に相当する額を乗じた額を記載してください。
  なお、１床当たりの診療報酬等に相当する額の内訳が確認できる資料を別途添付してください。 </t>
    <phoneticPr fontId="2"/>
  </si>
  <si>
    <t>ＨＣＵ
※1</t>
    <phoneticPr fontId="2"/>
  </si>
  <si>
    <t>（a or b）</t>
  </si>
  <si>
    <t>別紙２_総事業費(A)</t>
    <rPh sb="0" eb="2">
      <t>ベッシ</t>
    </rPh>
    <phoneticPr fontId="2"/>
  </si>
  <si>
    <t>円</t>
    <rPh sb="0" eb="1">
      <t>エン</t>
    </rPh>
    <phoneticPr fontId="2"/>
  </si>
  <si>
    <t>円</t>
    <rPh sb="0" eb="1">
      <t>エン</t>
    </rPh>
    <phoneticPr fontId="2"/>
  </si>
  <si>
    <t>金額(円)【a】</t>
    <phoneticPr fontId="2"/>
  </si>
  <si>
    <t>金額(円)【b】</t>
    <phoneticPr fontId="2"/>
  </si>
  <si>
    <t>選定額(円)</t>
    <phoneticPr fontId="2"/>
  </si>
  <si>
    <t>単価(円)/日</t>
    <rPh sb="6" eb="7">
      <t>ニチ</t>
    </rPh>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</si>
  <si>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</si>
  <si>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5"/>
  </si>
  <si>
    <t>総事業費　</t>
  </si>
  <si>
    <t xml:space="preserve">総事業費から
寄付金その他
収入額を控除した額 </t>
    <phoneticPr fontId="2"/>
  </si>
  <si>
    <t>(千円未満切捨)円</t>
    <rPh sb="8" eb="9">
      <t>エン</t>
    </rPh>
    <phoneticPr fontId="2"/>
  </si>
  <si>
    <t>(A)</t>
    <phoneticPr fontId="2"/>
  </si>
  <si>
    <t>（1）新型コロナウイルス感染症対策事業</t>
    <rPh sb="3" eb="5">
      <t>シンガタ</t>
    </rPh>
    <rPh sb="12" eb="15">
      <t>カンセンショウ</t>
    </rPh>
    <rPh sb="15" eb="19">
      <t>タイサクジギョウ</t>
    </rPh>
    <phoneticPr fontId="2"/>
  </si>
  <si>
    <t>新型コロナウイルス感染症重点医療機関体制整備事業</t>
    <phoneticPr fontId="2"/>
  </si>
  <si>
    <t>病床確保に係る経費</t>
    <phoneticPr fontId="2"/>
  </si>
  <si>
    <t>神奈川県新型コロナウイルス感染症患者等受入病床確保事業補助金に関する事業実施計画</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phoneticPr fontId="5"/>
  </si>
  <si>
    <t>重点医療機関である特定機能病院等</t>
    <rPh sb="0" eb="2">
      <t>ジュウテン</t>
    </rPh>
    <rPh sb="2" eb="4">
      <t>イリョウ</t>
    </rPh>
    <rPh sb="4" eb="6">
      <t>キカン</t>
    </rPh>
    <rPh sb="9" eb="11">
      <t>トクテイ</t>
    </rPh>
    <rPh sb="11" eb="13">
      <t>キノウ</t>
    </rPh>
    <rPh sb="13" eb="15">
      <t>ビョウイン</t>
    </rPh>
    <rPh sb="15" eb="16">
      <t>トウ</t>
    </rPh>
    <phoneticPr fontId="2"/>
  </si>
  <si>
    <t>重点医療機関である一般病院</t>
    <rPh sb="0" eb="2">
      <t>ジュウテン</t>
    </rPh>
    <rPh sb="2" eb="4">
      <t>イリョウ</t>
    </rPh>
    <rPh sb="4" eb="6">
      <t>キカン</t>
    </rPh>
    <rPh sb="9" eb="11">
      <t>イッパン</t>
    </rPh>
    <rPh sb="11" eb="13">
      <t>ビョウイン</t>
    </rPh>
    <phoneticPr fontId="2"/>
  </si>
  <si>
    <t>新型コロナウイルス感染症対策事業</t>
    <rPh sb="0" eb="2">
      <t>シンガタ</t>
    </rPh>
    <rPh sb="9" eb="12">
      <t>カンセンショウ</t>
    </rPh>
    <rPh sb="12" eb="14">
      <t>タイサク</t>
    </rPh>
    <rPh sb="14" eb="16">
      <t>ジギョウ</t>
    </rPh>
    <phoneticPr fontId="12"/>
  </si>
  <si>
    <t>(E)=(C)or(D)</t>
    <phoneticPr fontId="5"/>
  </si>
  <si>
    <t>(B)</t>
    <phoneticPr fontId="2"/>
  </si>
  <si>
    <t>陽性</t>
    <rPh sb="0" eb="2">
      <t>ヨウセイ</t>
    </rPh>
    <phoneticPr fontId="2"/>
  </si>
  <si>
    <t>①＋②</t>
    <phoneticPr fontId="2"/>
  </si>
  <si>
    <t>その他参考となる書類</t>
    <phoneticPr fontId="15"/>
  </si>
  <si>
    <t>その他参考となる書類</t>
    <phoneticPr fontId="15"/>
  </si>
  <si>
    <t>（2）新型コロナウイルス感染症重点医療機関体制整備事業</t>
    <phoneticPr fontId="2"/>
  </si>
  <si>
    <t>新型コロナウイルス感染症対策事業</t>
    <phoneticPr fontId="2"/>
  </si>
  <si>
    <t>①病床確保に係る経費</t>
    <rPh sb="1" eb="3">
      <t>ビョウショウ</t>
    </rPh>
    <rPh sb="3" eb="5">
      <t>カクホ</t>
    </rPh>
    <rPh sb="6" eb="7">
      <t>カカ</t>
    </rPh>
    <rPh sb="8" eb="10">
      <t>ケイヒ</t>
    </rPh>
    <phoneticPr fontId="2"/>
  </si>
  <si>
    <t>対象経費支出額</t>
  </si>
  <si>
    <t>対象経費支出額</t>
    <phoneticPr fontId="2"/>
  </si>
  <si>
    <t>※1　重症患者又は中等症患者を受け入れ、酸素投与及び呼吸モニタリングなどが可能な病床</t>
    <rPh sb="3" eb="5">
      <t>ジュウショウ</t>
    </rPh>
    <rPh sb="5" eb="7">
      <t>カンジャ</t>
    </rPh>
    <rPh sb="7" eb="8">
      <t>マタ</t>
    </rPh>
    <rPh sb="9" eb="11">
      <t>チュウトウ</t>
    </rPh>
    <rPh sb="11" eb="12">
      <t>ショウ</t>
    </rPh>
    <rPh sb="12" eb="14">
      <t>カンジャ</t>
    </rPh>
    <rPh sb="15" eb="16">
      <t>ウ</t>
    </rPh>
    <rPh sb="17" eb="18">
      <t>イ</t>
    </rPh>
    <rPh sb="20" eb="22">
      <t>サンソ</t>
    </rPh>
    <rPh sb="22" eb="24">
      <t>トウヨ</t>
    </rPh>
    <rPh sb="24" eb="25">
      <t>オヨ</t>
    </rPh>
    <rPh sb="26" eb="28">
      <t>コキュウ</t>
    </rPh>
    <rPh sb="37" eb="39">
      <t>カノウ</t>
    </rPh>
    <rPh sb="40" eb="42">
      <t>ビョウショウ</t>
    </rPh>
    <phoneticPr fontId="26"/>
  </si>
  <si>
    <t>※　「別紙６（参考資料）　空床数計算シート」記載の数値が確認できる平面図等（変更の前後がわかるもの）の資料を添付してください。また、必要に応じて、病床の整備状況がわかる写真等の資料を別途添付してください。
　なお、対象期間内に各病床数に変化が生じている場合は、変化ごとに根拠書類を添付してください。</t>
    <rPh sb="9" eb="11">
      <t>シリョウ</t>
    </rPh>
    <rPh sb="15" eb="16">
      <t>スウ</t>
    </rPh>
    <rPh sb="38" eb="40">
      <t>ヘンコウ</t>
    </rPh>
    <rPh sb="41" eb="43">
      <t>ゼンゴ</t>
    </rPh>
    <phoneticPr fontId="2"/>
  </si>
  <si>
    <t>○　空床数計算シート（集計）</t>
    <rPh sb="2" eb="4">
      <t>クウショウ</t>
    </rPh>
    <rPh sb="4" eb="5">
      <t>スウ</t>
    </rPh>
    <rPh sb="5" eb="7">
      <t>ケイサン</t>
    </rPh>
    <rPh sb="11" eb="13">
      <t>シュウケイ</t>
    </rPh>
    <phoneticPr fontId="26"/>
  </si>
  <si>
    <t>延べ
空床数</t>
    <rPh sb="0" eb="1">
      <t>ノ</t>
    </rPh>
    <rPh sb="3" eb="5">
      <t>クウショウ</t>
    </rPh>
    <rPh sb="5" eb="6">
      <t>スウ</t>
    </rPh>
    <phoneticPr fontId="26"/>
  </si>
  <si>
    <t>稼働病床
の病床確保料</t>
    <rPh sb="0" eb="2">
      <t>カドウ</t>
    </rPh>
    <rPh sb="2" eb="4">
      <t>ビョウショウ</t>
    </rPh>
    <rPh sb="6" eb="8">
      <t>ビョウショウ</t>
    </rPh>
    <rPh sb="8" eb="10">
      <t>カクホ</t>
    </rPh>
    <rPh sb="10" eb="11">
      <t>リョウ</t>
    </rPh>
    <phoneticPr fontId="26"/>
  </si>
  <si>
    <t>陽性患者</t>
    <rPh sb="0" eb="2">
      <t>ヨウセイ</t>
    </rPh>
    <rPh sb="2" eb="4">
      <t>カンジャ</t>
    </rPh>
    <phoneticPr fontId="26"/>
  </si>
  <si>
    <t>ＩＣＵ</t>
    <phoneticPr fontId="26"/>
  </si>
  <si>
    <t>合計</t>
    <rPh sb="0" eb="2">
      <t>ゴウケイ</t>
    </rPh>
    <phoneticPr fontId="26"/>
  </si>
  <si>
    <t>ＨＣＵ
※1</t>
    <phoneticPr fontId="26"/>
  </si>
  <si>
    <t>上記以外</t>
    <rPh sb="0" eb="2">
      <t>ジョウキ</t>
    </rPh>
    <rPh sb="2" eb="4">
      <t>イガイ</t>
    </rPh>
    <phoneticPr fontId="26"/>
  </si>
  <si>
    <t>空床数(A)-(B)</t>
    <rPh sb="0" eb="2">
      <t>クウショウ</t>
    </rPh>
    <rPh sb="2" eb="3">
      <t>スウ</t>
    </rPh>
    <phoneticPr fontId="26"/>
  </si>
  <si>
    <t>延べ
休止病床数</t>
    <rPh sb="0" eb="1">
      <t>ノ</t>
    </rPh>
    <rPh sb="3" eb="5">
      <t>キュウシ</t>
    </rPh>
    <rPh sb="5" eb="7">
      <t>ビョウショウ</t>
    </rPh>
    <rPh sb="7" eb="8">
      <t>スウ</t>
    </rPh>
    <phoneticPr fontId="26"/>
  </si>
  <si>
    <t>休止病床
の病床確保料</t>
    <rPh sb="0" eb="2">
      <t>キュウシ</t>
    </rPh>
    <rPh sb="2" eb="4">
      <t>ビョウショウ</t>
    </rPh>
    <rPh sb="6" eb="8">
      <t>ビョウショウ</t>
    </rPh>
    <rPh sb="8" eb="10">
      <t>カクホ</t>
    </rPh>
    <rPh sb="10" eb="11">
      <t>リョウ</t>
    </rPh>
    <phoneticPr fontId="26"/>
  </si>
  <si>
    <t>病院全体の
休床</t>
    <rPh sb="0" eb="2">
      <t>ビョウイン</t>
    </rPh>
    <rPh sb="2" eb="4">
      <t>ゼンタイ</t>
    </rPh>
    <rPh sb="6" eb="8">
      <t>キュウユカ</t>
    </rPh>
    <phoneticPr fontId="26"/>
  </si>
  <si>
    <t>ＩＣＵ内</t>
    <rPh sb="3" eb="4">
      <t>ナイ</t>
    </rPh>
    <phoneticPr fontId="26"/>
  </si>
  <si>
    <t>療養病床</t>
    <rPh sb="0" eb="2">
      <t>リョウヨウ</t>
    </rPh>
    <rPh sb="2" eb="4">
      <t>ビョウショウ</t>
    </rPh>
    <phoneticPr fontId="26"/>
  </si>
  <si>
    <t>休止病床</t>
    <rPh sb="0" eb="2">
      <t>キュウシ</t>
    </rPh>
    <rPh sb="2" eb="4">
      <t>ビョウショウ</t>
    </rPh>
    <phoneticPr fontId="26"/>
  </si>
  <si>
    <t>休止病床数</t>
    <rPh sb="0" eb="2">
      <t>キュウシ</t>
    </rPh>
    <rPh sb="2" eb="4">
      <t>ビョウショウ</t>
    </rPh>
    <rPh sb="4" eb="5">
      <t>スウ</t>
    </rPh>
    <phoneticPr fontId="26"/>
  </si>
  <si>
    <t>※1　【（１）新型コロナウイルス感染症対策事業のその他知事が認めるもの】の重症患者又は中等症患者を受け入れ、酸素投与及び呼吸モニタリングなどが可能な病床</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rPh sb="71" eb="73">
      <t>カノウ</t>
    </rPh>
    <rPh sb="74" eb="76">
      <t>ビョウショウ</t>
    </rPh>
    <phoneticPr fontId="26"/>
  </si>
  <si>
    <t>〇　空床数計算シート（月別）</t>
    <rPh sb="2" eb="4">
      <t>クウショウ</t>
    </rPh>
    <rPh sb="4" eb="5">
      <t>スウ</t>
    </rPh>
    <rPh sb="5" eb="7">
      <t>ケイサン</t>
    </rPh>
    <rPh sb="11" eb="13">
      <t>ツキベツ</t>
    </rPh>
    <phoneticPr fontId="26"/>
  </si>
  <si>
    <t>稼働病床の病床確保料</t>
    <rPh sb="0" eb="2">
      <t>カドウ</t>
    </rPh>
    <rPh sb="2" eb="4">
      <t>ビョウショウ</t>
    </rPh>
    <rPh sb="5" eb="7">
      <t>ビョウショウ</t>
    </rPh>
    <rPh sb="7" eb="9">
      <t>カクホ</t>
    </rPh>
    <rPh sb="9" eb="10">
      <t>リョウ</t>
    </rPh>
    <phoneticPr fontId="26"/>
  </si>
  <si>
    <t>休止病床の病床確保料</t>
    <rPh sb="0" eb="2">
      <t>キュウシ</t>
    </rPh>
    <rPh sb="2" eb="4">
      <t>ビョウショウ</t>
    </rPh>
    <rPh sb="5" eb="7">
      <t>ビョウショウ</t>
    </rPh>
    <rPh sb="7" eb="9">
      <t>カクホ</t>
    </rPh>
    <rPh sb="9" eb="10">
      <t>リョウ</t>
    </rPh>
    <phoneticPr fontId="26"/>
  </si>
  <si>
    <t>休止病床数の上限</t>
    <phoneticPr fontId="26"/>
  </si>
  <si>
    <t>空床数（A）-（B）</t>
    <rPh sb="0" eb="2">
      <t>クウショウ</t>
    </rPh>
    <rPh sb="2" eb="3">
      <t>スウ</t>
    </rPh>
    <phoneticPr fontId="26"/>
  </si>
  <si>
    <r>
      <t xml:space="preserve">医療機関コード
</t>
    </r>
    <r>
      <rPr>
        <sz val="6"/>
        <color theme="1"/>
        <rFont val="ＭＳ ゴシック"/>
        <family val="3"/>
        <charset val="128"/>
      </rPr>
      <t>（14から始まる10桁の医療機関コードを記載ください。）</t>
    </r>
    <phoneticPr fontId="2"/>
  </si>
  <si>
    <t>医療機関名</t>
    <phoneticPr fontId="2"/>
  </si>
  <si>
    <t>連絡先</t>
    <rPh sb="0" eb="3">
      <t>レンラクサキ</t>
    </rPh>
    <phoneticPr fontId="2"/>
  </si>
  <si>
    <t>担当者所属</t>
    <rPh sb="0" eb="3">
      <t>タントウシャ</t>
    </rPh>
    <rPh sb="3" eb="5">
      <t>ショゾク</t>
    </rPh>
    <phoneticPr fontId="2"/>
  </si>
  <si>
    <t>担当者名</t>
    <rPh sb="0" eb="3">
      <t>タントウシャ</t>
    </rPh>
    <rPh sb="3" eb="4">
      <t>メイ</t>
    </rPh>
    <phoneticPr fontId="2"/>
  </si>
  <si>
    <t>電話番号</t>
    <rPh sb="0" eb="2">
      <t>デンワ</t>
    </rPh>
    <rPh sb="2" eb="4">
      <t>バンゴウ</t>
    </rPh>
    <phoneticPr fontId="2"/>
  </si>
  <si>
    <t>ＦＡＸ番号</t>
    <rPh sb="3" eb="5">
      <t>バンゴウ</t>
    </rPh>
    <phoneticPr fontId="2"/>
  </si>
  <si>
    <t>※申請書類の内容確認などで連絡することがあります。
　書類の作成者など、申請内容の確認ができる方の連絡先を記載ください。</t>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</si>
  <si>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項目</t>
    <rPh sb="0" eb="2">
      <t>コウモク</t>
    </rPh>
    <phoneticPr fontId="2"/>
  </si>
  <si>
    <t>確認内容</t>
    <rPh sb="0" eb="2">
      <t>カクニン</t>
    </rPh>
    <rPh sb="2" eb="4">
      <t>ナイヨウ</t>
    </rPh>
    <phoneticPr fontId="2"/>
  </si>
  <si>
    <t>所在地</t>
    <rPh sb="0" eb="3">
      <t>ショザイチ</t>
    </rPh>
    <phoneticPr fontId="2"/>
  </si>
  <si>
    <t>郵便番号</t>
    <rPh sb="0" eb="4">
      <t>ユウビンバンゴウ</t>
    </rPh>
    <phoneticPr fontId="2"/>
  </si>
  <si>
    <t>基礎情報入力シート</t>
    <rPh sb="0" eb="2">
      <t>キソ</t>
    </rPh>
    <rPh sb="2" eb="4">
      <t>ジョウホウ</t>
    </rPh>
    <rPh sb="4" eb="6">
      <t>ニュウリョク</t>
    </rPh>
    <phoneticPr fontId="2"/>
  </si>
  <si>
    <t>申請年月日</t>
    <rPh sb="0" eb="2">
      <t>シンセイ</t>
    </rPh>
    <rPh sb="2" eb="5">
      <t>ネンガッピ</t>
    </rPh>
    <phoneticPr fontId="2"/>
  </si>
  <si>
    <r>
      <t xml:space="preserve">医療機関コード
</t>
    </r>
    <r>
      <rPr>
        <sz val="6"/>
        <rFont val="ＭＳ ゴシック"/>
        <family val="3"/>
        <charset val="128"/>
      </rPr>
      <t>（14から始まる10桁の医療機関コードを記載ください。）</t>
    </r>
    <rPh sb="0" eb="2">
      <t>イリョウ</t>
    </rPh>
    <rPh sb="2" eb="4">
      <t>キカン</t>
    </rPh>
    <rPh sb="13" eb="14">
      <t>ハジ</t>
    </rPh>
    <rPh sb="18" eb="19">
      <t>ケタ</t>
    </rPh>
    <rPh sb="20" eb="22">
      <t>イリョウ</t>
    </rPh>
    <rPh sb="22" eb="24">
      <t>キカン</t>
    </rPh>
    <rPh sb="28" eb="30">
      <t>キサイ</t>
    </rPh>
    <phoneticPr fontId="2"/>
  </si>
  <si>
    <t>医療機関名</t>
    <rPh sb="0" eb="2">
      <t>イリョウ</t>
    </rPh>
    <rPh sb="2" eb="4">
      <t>キカン</t>
    </rPh>
    <rPh sb="4" eb="5">
      <t>メイ</t>
    </rPh>
    <phoneticPr fontId="2"/>
  </si>
  <si>
    <t>メールアドレス</t>
    <phoneticPr fontId="2"/>
  </si>
  <si>
    <t>補助金の交付申請に必要な書類は次の様式です。
申請書提出前に不足がないか必ず確認し、チェック欄にレ点を入れてください。</t>
    <rPh sb="0" eb="3">
      <t>ホジョキン</t>
    </rPh>
    <rPh sb="4" eb="6">
      <t>コウフ</t>
    </rPh>
    <rPh sb="6" eb="8">
      <t>シンセイ</t>
    </rPh>
    <rPh sb="9" eb="11">
      <t>ヒツヨウ</t>
    </rPh>
    <rPh sb="12" eb="14">
      <t>ショルイ</t>
    </rPh>
    <rPh sb="15" eb="16">
      <t>ツギ</t>
    </rPh>
    <rPh sb="17" eb="19">
      <t>ヨウシキ</t>
    </rPh>
    <rPh sb="23" eb="25">
      <t>シンセイ</t>
    </rPh>
    <rPh sb="25" eb="26">
      <t>ショ</t>
    </rPh>
    <rPh sb="26" eb="28">
      <t>テイシュツ</t>
    </rPh>
    <rPh sb="28" eb="29">
      <t>マエ</t>
    </rPh>
    <rPh sb="30" eb="32">
      <t>フソク</t>
    </rPh>
    <rPh sb="36" eb="37">
      <t>カナラ</t>
    </rPh>
    <rPh sb="38" eb="40">
      <t>カクニン</t>
    </rPh>
    <phoneticPr fontId="2"/>
  </si>
  <si>
    <t>チェック</t>
    <phoneticPr fontId="2"/>
  </si>
  <si>
    <t>第１号様式(事業実施計画)</t>
    <rPh sb="0" eb="1">
      <t>ダイ</t>
    </rPh>
    <rPh sb="2" eb="3">
      <t>ゴウ</t>
    </rPh>
    <rPh sb="3" eb="5">
      <t>ヨウシキ</t>
    </rPh>
    <rPh sb="6" eb="8">
      <t>ジギョウ</t>
    </rPh>
    <rPh sb="8" eb="10">
      <t>ジッシ</t>
    </rPh>
    <rPh sb="10" eb="12">
      <t>ケイカク</t>
    </rPh>
    <phoneticPr fontId="2"/>
  </si>
  <si>
    <t>第２号様式（交付申請書）</t>
    <rPh sb="0" eb="1">
      <t>ダイ</t>
    </rPh>
    <rPh sb="2" eb="3">
      <t>ゴウ</t>
    </rPh>
    <rPh sb="3" eb="5">
      <t>ヨウシキ</t>
    </rPh>
    <rPh sb="6" eb="8">
      <t>コウフ</t>
    </rPh>
    <rPh sb="8" eb="10">
      <t>シンセイ</t>
    </rPh>
    <rPh sb="10" eb="11">
      <t>ショ</t>
    </rPh>
    <phoneticPr fontId="2"/>
  </si>
  <si>
    <t>別紙１（事業実施計画）</t>
    <rPh sb="0" eb="2">
      <t>ベッシ</t>
    </rPh>
    <rPh sb="4" eb="6">
      <t>ジギョウ</t>
    </rPh>
    <rPh sb="6" eb="8">
      <t>ジッシ</t>
    </rPh>
    <rPh sb="8" eb="10">
      <t>ケイカク</t>
    </rPh>
    <phoneticPr fontId="2"/>
  </si>
  <si>
    <t>別紙２（事業の実施に要する経費に関する調書）</t>
    <rPh sb="0" eb="2">
      <t>ベッシ</t>
    </rPh>
    <rPh sb="4" eb="6">
      <t>ジギョウ</t>
    </rPh>
    <rPh sb="7" eb="9">
      <t>ジッシ</t>
    </rPh>
    <rPh sb="10" eb="11">
      <t>ヨウ</t>
    </rPh>
    <rPh sb="13" eb="15">
      <t>ケイヒ</t>
    </rPh>
    <rPh sb="16" eb="17">
      <t>カン</t>
    </rPh>
    <rPh sb="19" eb="21">
      <t>チョウショ</t>
    </rPh>
    <phoneticPr fontId="2"/>
  </si>
  <si>
    <t>別紙３（事業実施計画個票）</t>
    <rPh sb="0" eb="2">
      <t>ベッシ</t>
    </rPh>
    <rPh sb="4" eb="6">
      <t>ジギョウ</t>
    </rPh>
    <rPh sb="6" eb="8">
      <t>ジッシ</t>
    </rPh>
    <rPh sb="8" eb="10">
      <t>ケイカク</t>
    </rPh>
    <rPh sb="10" eb="12">
      <t>コヒョウ</t>
    </rPh>
    <phoneticPr fontId="2"/>
  </si>
  <si>
    <t>申請する事業区分により、（１）、（２）を添付してください。</t>
    <rPh sb="0" eb="2">
      <t>シンセイ</t>
    </rPh>
    <rPh sb="4" eb="6">
      <t>ジギョウ</t>
    </rPh>
    <rPh sb="6" eb="8">
      <t>クブン</t>
    </rPh>
    <rPh sb="20" eb="22">
      <t>テンプ</t>
    </rPh>
    <phoneticPr fontId="2"/>
  </si>
  <si>
    <t>別紙４（各事業ごとの金額算出様式）</t>
    <rPh sb="0" eb="2">
      <t>ベッシ</t>
    </rPh>
    <rPh sb="4" eb="5">
      <t>カク</t>
    </rPh>
    <rPh sb="5" eb="7">
      <t>ジギョウ</t>
    </rPh>
    <rPh sb="10" eb="12">
      <t>キンガク</t>
    </rPh>
    <rPh sb="12" eb="14">
      <t>サンシュツ</t>
    </rPh>
    <rPh sb="14" eb="16">
      <t>ヨウシキ</t>
    </rPh>
    <phoneticPr fontId="2"/>
  </si>
  <si>
    <t>第９号様式（役員等氏名一覧表）</t>
    <rPh sb="0" eb="1">
      <t>ダイ</t>
    </rPh>
    <rPh sb="2" eb="3">
      <t>ゴウ</t>
    </rPh>
    <rPh sb="3" eb="5">
      <t>ヨウシキ</t>
    </rPh>
    <rPh sb="6" eb="8">
      <t>ヤクイン</t>
    </rPh>
    <rPh sb="8" eb="9">
      <t>ナド</t>
    </rPh>
    <rPh sb="9" eb="11">
      <t>シメイ</t>
    </rPh>
    <rPh sb="11" eb="13">
      <t>イチラン</t>
    </rPh>
    <rPh sb="13" eb="14">
      <t>ヒョウ</t>
    </rPh>
    <phoneticPr fontId="2"/>
  </si>
  <si>
    <t>コロナ対応に伴う処遇改善状況</t>
    <phoneticPr fontId="2"/>
  </si>
  <si>
    <t>根拠資料</t>
    <rPh sb="0" eb="2">
      <t>コンキョ</t>
    </rPh>
    <rPh sb="2" eb="4">
      <t>シリョウ</t>
    </rPh>
    <phoneticPr fontId="2"/>
  </si>
  <si>
    <t>事前着手届</t>
    <rPh sb="0" eb="2">
      <t>ジゼン</t>
    </rPh>
    <rPh sb="2" eb="4">
      <t>チャクシュ</t>
    </rPh>
    <rPh sb="4" eb="5">
      <t>トドケ</t>
    </rPh>
    <phoneticPr fontId="2"/>
  </si>
  <si>
    <t>法人又は
個人の情報</t>
    <rPh sb="0" eb="2">
      <t>ホウジン</t>
    </rPh>
    <rPh sb="2" eb="3">
      <t>マタ</t>
    </rPh>
    <rPh sb="5" eb="7">
      <t>コジン</t>
    </rPh>
    <rPh sb="8" eb="10">
      <t>ジョウホウ</t>
    </rPh>
    <phoneticPr fontId="2"/>
  </si>
  <si>
    <t>代表者氏名
（法人の場合のみ）</t>
    <rPh sb="0" eb="3">
      <t>ダイヒョウシャ</t>
    </rPh>
    <rPh sb="3" eb="5">
      <t>シメイ</t>
    </rPh>
    <rPh sb="7" eb="9">
      <t>ホウジン</t>
    </rPh>
    <rPh sb="10" eb="12">
      <t>バアイ</t>
    </rPh>
    <phoneticPr fontId="2"/>
  </si>
  <si>
    <t>神奈川県知事　殿</t>
    <rPh sb="0" eb="3">
      <t>カナガワ</t>
    </rPh>
    <rPh sb="3" eb="6">
      <t>ケンチジ</t>
    </rPh>
    <rPh sb="7" eb="8">
      <t>トノ</t>
    </rPh>
    <phoneticPr fontId="2"/>
  </si>
  <si>
    <t>郵便番号</t>
    <phoneticPr fontId="2"/>
  </si>
  <si>
    <t>提出者氏名
又は名称</t>
    <rPh sb="0" eb="2">
      <t>テイシュツ</t>
    </rPh>
    <rPh sb="2" eb="3">
      <t>シャ</t>
    </rPh>
    <rPh sb="3" eb="5">
      <t>シメイ</t>
    </rPh>
    <rPh sb="6" eb="7">
      <t>マタ</t>
    </rPh>
    <rPh sb="8" eb="10">
      <t>メイショウ</t>
    </rPh>
    <phoneticPr fontId="2"/>
  </si>
  <si>
    <t>　関する事業実施計画（別紙１）</t>
    <phoneticPr fontId="2"/>
  </si>
  <si>
    <t>２　事業の実施に要する経費に関する調書 （別紙２）</t>
    <phoneticPr fontId="2"/>
  </si>
  <si>
    <t>３　添付書類</t>
    <phoneticPr fontId="2"/>
  </si>
  <si>
    <r>
      <t>第１号様式</t>
    </r>
    <r>
      <rPr>
        <sz val="12"/>
        <color theme="1"/>
        <rFont val="ＭＳ 明朝"/>
        <family val="1"/>
        <charset val="128"/>
      </rPr>
      <t>（用紙　日本産業規格Ａ４縦長型）</t>
    </r>
  </si>
  <si>
    <t>　</t>
    <phoneticPr fontId="2"/>
  </si>
  <si>
    <t>交付要綱第３条の規定に基づき、次のとおり事業実施計画を提出します。</t>
    <phoneticPr fontId="2"/>
  </si>
  <si>
    <r>
      <t>第２号様式</t>
    </r>
    <r>
      <rPr>
        <sz val="12"/>
        <color theme="1"/>
        <rFont val="ＭＳ 明朝"/>
        <family val="1"/>
        <charset val="128"/>
      </rPr>
      <t>（用紙　日本産業規格Ａ４縦長型）</t>
    </r>
    <phoneticPr fontId="2"/>
  </si>
  <si>
    <t>交付要綱第４条第１項の規定に基づき、次のとおり補助金の交付を申請します。</t>
    <phoneticPr fontId="2"/>
  </si>
  <si>
    <t>１　新規交付申請額</t>
    <rPh sb="2" eb="4">
      <t>シンキ</t>
    </rPh>
    <rPh sb="4" eb="6">
      <t>コウフ</t>
    </rPh>
    <rPh sb="6" eb="8">
      <t>シンセイ</t>
    </rPh>
    <rPh sb="8" eb="9">
      <t>ガク</t>
    </rPh>
    <phoneticPr fontId="2"/>
  </si>
  <si>
    <t>金</t>
    <rPh sb="0" eb="1">
      <t>キン</t>
    </rPh>
    <phoneticPr fontId="2"/>
  </si>
  <si>
    <t>　関する事業実施計画（個票）（別紙３）</t>
    <phoneticPr fontId="2"/>
  </si>
  <si>
    <t>３　事業の実施に要する経費に関する調書（個票）（別紙４（１）又は（２））</t>
    <phoneticPr fontId="2"/>
  </si>
  <si>
    <t>４　添付書類</t>
    <phoneticPr fontId="2"/>
  </si>
  <si>
    <t>　(1)　役員等氏名一覧表（第９号様式）</t>
    <phoneticPr fontId="2"/>
  </si>
  <si>
    <t>　(2)　歳入歳出予算書抄本</t>
    <phoneticPr fontId="2"/>
  </si>
  <si>
    <t>　(3)　その他参考となる書類（確保病床及び休止病床の配置状況が分かる図面、別紙</t>
    <phoneticPr fontId="2"/>
  </si>
  <si>
    <t>　　 ４「対象経費支出額」の算出方法が分かる書類他）</t>
    <phoneticPr fontId="2"/>
  </si>
  <si>
    <r>
      <t>メールアドレス</t>
    </r>
    <r>
      <rPr>
        <sz val="8"/>
        <color theme="1"/>
        <rFont val="ＭＳ ゴシック"/>
        <family val="3"/>
        <charset val="128"/>
      </rPr>
      <t>(メールの見逃しを防ぐため、なるべく組織のメールアドレスを記載ください。)</t>
    </r>
    <phoneticPr fontId="2"/>
  </si>
  <si>
    <r>
      <t>※申請書類の内容確認などで連絡することがあります。
　</t>
    </r>
    <r>
      <rPr>
        <sz val="10"/>
        <color theme="1"/>
        <rFont val="ＭＳ ゴシック"/>
        <family val="3"/>
        <charset val="128"/>
      </rPr>
      <t>書類の作成者など、申請内容の確認ができる方の連絡先を記載ください。</t>
    </r>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</si>
  <si>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①協力医療機関(（１）新型コロナウイルス感染症対策事業)</t>
    <rPh sb="11" eb="13">
      <t>シンガタ</t>
    </rPh>
    <rPh sb="20" eb="23">
      <t>カンセンショウ</t>
    </rPh>
    <rPh sb="23" eb="25">
      <t>タイサク</t>
    </rPh>
    <rPh sb="25" eb="27">
      <t>ジギョウ</t>
    </rPh>
    <phoneticPr fontId="2"/>
  </si>
  <si>
    <t>②その他知事が認める者(（１）新型コロナウイルス感染症対策事業)</t>
    <rPh sb="15" eb="17">
      <t>シンガタ</t>
    </rPh>
    <rPh sb="24" eb="27">
      <t>カンセンショウ</t>
    </rPh>
    <rPh sb="27" eb="29">
      <t>タイサク</t>
    </rPh>
    <rPh sb="29" eb="31">
      <t>ジギョウ</t>
    </rPh>
    <phoneticPr fontId="2"/>
  </si>
  <si>
    <t>③重点医療機関である特定機能病院等(（２）新型コロナウイルス感染症重点医療機関体制整備事業)</t>
    <rPh sb="21" eb="23">
      <t>シンガタ</t>
    </rPh>
    <rPh sb="30" eb="33">
      <t>カンセンショウ</t>
    </rPh>
    <rPh sb="33" eb="35">
      <t>ジュウテン</t>
    </rPh>
    <rPh sb="35" eb="37">
      <t>イリョウ</t>
    </rPh>
    <rPh sb="37" eb="39">
      <t>キカン</t>
    </rPh>
    <rPh sb="39" eb="41">
      <t>タイセイ</t>
    </rPh>
    <rPh sb="41" eb="43">
      <t>セイビ</t>
    </rPh>
    <rPh sb="43" eb="45">
      <t>ジギョウ</t>
    </rPh>
    <phoneticPr fontId="2"/>
  </si>
  <si>
    <t>④重点医療機関である一般病院(（２）新型コロナウイルス感染症重点医療機関体制整備事業)</t>
    <rPh sb="18" eb="20">
      <t>シンガタ</t>
    </rPh>
    <rPh sb="27" eb="30">
      <t>カンセンショウ</t>
    </rPh>
    <rPh sb="30" eb="32">
      <t>ジュウテン</t>
    </rPh>
    <rPh sb="32" eb="34">
      <t>イリョウ</t>
    </rPh>
    <rPh sb="34" eb="36">
      <t>キカン</t>
    </rPh>
    <rPh sb="36" eb="38">
      <t>タイセイ</t>
    </rPh>
    <rPh sb="38" eb="40">
      <t>セイビ</t>
    </rPh>
    <rPh sb="40" eb="42">
      <t>ジギョウ</t>
    </rPh>
    <phoneticPr fontId="2"/>
  </si>
  <si>
    <t>陽性患者</t>
    <phoneticPr fontId="26"/>
  </si>
  <si>
    <t>ＨＣＵ
※1</t>
    <phoneticPr fontId="26"/>
  </si>
  <si>
    <t>休止病床数の上限確認</t>
    <phoneticPr fontId="26"/>
  </si>
  <si>
    <t>ＨＣＵ
※1</t>
    <phoneticPr fontId="26"/>
  </si>
  <si>
    <t>入力した休止病床数の合計</t>
    <phoneticPr fontId="26"/>
  </si>
  <si>
    <t>判定</t>
    <phoneticPr fontId="26"/>
  </si>
  <si>
    <t>日付</t>
    <rPh sb="0" eb="2">
      <t>ヒヅケ</t>
    </rPh>
    <phoneticPr fontId="26"/>
  </si>
  <si>
    <t>1日</t>
    <rPh sb="1" eb="2">
      <t>ニチ</t>
    </rPh>
    <phoneticPr fontId="26"/>
  </si>
  <si>
    <t>2日</t>
    <rPh sb="1" eb="2">
      <t>ニチ</t>
    </rPh>
    <phoneticPr fontId="26"/>
  </si>
  <si>
    <t>3日</t>
    <rPh sb="1" eb="2">
      <t>ニチ</t>
    </rPh>
    <phoneticPr fontId="26"/>
  </si>
  <si>
    <t>4日</t>
    <rPh sb="1" eb="2">
      <t>ニチ</t>
    </rPh>
    <phoneticPr fontId="26"/>
  </si>
  <si>
    <t>5日</t>
    <rPh sb="1" eb="2">
      <t>ニチ</t>
    </rPh>
    <phoneticPr fontId="26"/>
  </si>
  <si>
    <t>6日</t>
    <rPh sb="1" eb="2">
      <t>ニチ</t>
    </rPh>
    <phoneticPr fontId="26"/>
  </si>
  <si>
    <t>7日</t>
    <rPh sb="1" eb="2">
      <t>ニチ</t>
    </rPh>
    <phoneticPr fontId="26"/>
  </si>
  <si>
    <t>8日</t>
    <rPh sb="1" eb="2">
      <t>ニチ</t>
    </rPh>
    <phoneticPr fontId="26"/>
  </si>
  <si>
    <t>9日</t>
    <rPh sb="1" eb="2">
      <t>ニチ</t>
    </rPh>
    <phoneticPr fontId="26"/>
  </si>
  <si>
    <t>10日</t>
    <rPh sb="2" eb="3">
      <t>ニチ</t>
    </rPh>
    <phoneticPr fontId="26"/>
  </si>
  <si>
    <t>11日</t>
    <rPh sb="2" eb="3">
      <t>ニチ</t>
    </rPh>
    <phoneticPr fontId="26"/>
  </si>
  <si>
    <t>12日</t>
    <rPh sb="2" eb="3">
      <t>ニチ</t>
    </rPh>
    <phoneticPr fontId="26"/>
  </si>
  <si>
    <t>13日</t>
    <rPh sb="2" eb="3">
      <t>ニチ</t>
    </rPh>
    <phoneticPr fontId="26"/>
  </si>
  <si>
    <t>14日</t>
    <rPh sb="2" eb="3">
      <t>ニチ</t>
    </rPh>
    <phoneticPr fontId="26"/>
  </si>
  <si>
    <t>15日</t>
    <rPh sb="2" eb="3">
      <t>ニチ</t>
    </rPh>
    <phoneticPr fontId="26"/>
  </si>
  <si>
    <t>16日</t>
    <rPh sb="2" eb="3">
      <t>ニチ</t>
    </rPh>
    <phoneticPr fontId="26"/>
  </si>
  <si>
    <t>17日</t>
    <rPh sb="2" eb="3">
      <t>ニチ</t>
    </rPh>
    <phoneticPr fontId="26"/>
  </si>
  <si>
    <t>18日</t>
    <rPh sb="2" eb="3">
      <t>ニチ</t>
    </rPh>
    <phoneticPr fontId="26"/>
  </si>
  <si>
    <t>19日</t>
    <rPh sb="2" eb="3">
      <t>ニチ</t>
    </rPh>
    <phoneticPr fontId="26"/>
  </si>
  <si>
    <t>20日</t>
    <rPh sb="2" eb="3">
      <t>ニチ</t>
    </rPh>
    <phoneticPr fontId="26"/>
  </si>
  <si>
    <t>21日</t>
    <rPh sb="2" eb="3">
      <t>ニチ</t>
    </rPh>
    <phoneticPr fontId="26"/>
  </si>
  <si>
    <t>22日</t>
    <rPh sb="2" eb="3">
      <t>ニチ</t>
    </rPh>
    <phoneticPr fontId="26"/>
  </si>
  <si>
    <t>23日</t>
    <rPh sb="2" eb="3">
      <t>ニチ</t>
    </rPh>
    <phoneticPr fontId="26"/>
  </si>
  <si>
    <t>24日</t>
    <rPh sb="2" eb="3">
      <t>ニチ</t>
    </rPh>
    <phoneticPr fontId="26"/>
  </si>
  <si>
    <t>25日</t>
    <rPh sb="2" eb="3">
      <t>ニチ</t>
    </rPh>
    <phoneticPr fontId="26"/>
  </si>
  <si>
    <t>26日</t>
    <rPh sb="2" eb="3">
      <t>ニチ</t>
    </rPh>
    <phoneticPr fontId="26"/>
  </si>
  <si>
    <t>27日</t>
    <rPh sb="2" eb="3">
      <t>ニチ</t>
    </rPh>
    <phoneticPr fontId="26"/>
  </si>
  <si>
    <t>28日</t>
    <rPh sb="2" eb="3">
      <t>ニチ</t>
    </rPh>
    <phoneticPr fontId="26"/>
  </si>
  <si>
    <t>29日</t>
    <rPh sb="2" eb="3">
      <t>ニチ</t>
    </rPh>
    <phoneticPr fontId="26"/>
  </si>
  <si>
    <t>30日</t>
    <rPh sb="2" eb="3">
      <t>ニチ</t>
    </rPh>
    <phoneticPr fontId="26"/>
  </si>
  <si>
    <t>休止病床数の上限確認</t>
    <phoneticPr fontId="26"/>
  </si>
  <si>
    <t>31日</t>
    <rPh sb="2" eb="3">
      <t>ニチ</t>
    </rPh>
    <phoneticPr fontId="26"/>
  </si>
  <si>
    <t>ＨＣＵ
※1</t>
    <phoneticPr fontId="26"/>
  </si>
  <si>
    <t>ＨＣＵ
※1</t>
    <phoneticPr fontId="26"/>
  </si>
  <si>
    <t>休止病床数の上限</t>
    <phoneticPr fontId="26"/>
  </si>
  <si>
    <t>入力した休止病床数の合計</t>
    <phoneticPr fontId="26"/>
  </si>
  <si>
    <t>判定</t>
    <phoneticPr fontId="26"/>
  </si>
  <si>
    <t>コロナ対応に伴う処遇改善状況</t>
    <rPh sb="3" eb="5">
      <t>タイオウ</t>
    </rPh>
    <rPh sb="6" eb="7">
      <t>トモナ</t>
    </rPh>
    <rPh sb="8" eb="10">
      <t>ショグウ</t>
    </rPh>
    <rPh sb="10" eb="12">
      <t>カイゼン</t>
    </rPh>
    <rPh sb="12" eb="14">
      <t>ジョウキョウ</t>
    </rPh>
    <phoneticPr fontId="26"/>
  </si>
  <si>
    <t>都道府県</t>
    <rPh sb="0" eb="4">
      <t>トドウフケン</t>
    </rPh>
    <phoneticPr fontId="26"/>
  </si>
  <si>
    <t>都道府県（選択）</t>
    <rPh sb="0" eb="4">
      <t>トドウフケン</t>
    </rPh>
    <rPh sb="5" eb="7">
      <t>センタク</t>
    </rPh>
    <phoneticPr fontId="26"/>
  </si>
  <si>
    <t xml:space="preserve"> 北海道</t>
    <phoneticPr fontId="26"/>
  </si>
  <si>
    <t>計画・実績（選択）</t>
    <rPh sb="0" eb="2">
      <t>ケイカク</t>
    </rPh>
    <rPh sb="3" eb="5">
      <t>ジッセキ</t>
    </rPh>
    <rPh sb="6" eb="8">
      <t>センタク</t>
    </rPh>
    <phoneticPr fontId="26"/>
  </si>
  <si>
    <t>計画</t>
    <rPh sb="0" eb="2">
      <t>ケイカク</t>
    </rPh>
    <phoneticPr fontId="26"/>
  </si>
  <si>
    <t>実績</t>
    <rPh sb="0" eb="2">
      <t>ジッセキ</t>
    </rPh>
    <phoneticPr fontId="26"/>
  </si>
  <si>
    <t xml:space="preserve"> 青森県</t>
  </si>
  <si>
    <t xml:space="preserve"> 岩手県</t>
  </si>
  <si>
    <t>②事業区分
（○・×を選択）</t>
    <rPh sb="1" eb="3">
      <t>ジギョウ</t>
    </rPh>
    <rPh sb="3" eb="5">
      <t>クブン</t>
    </rPh>
    <rPh sb="11" eb="13">
      <t>センタク</t>
    </rPh>
    <phoneticPr fontId="26"/>
  </si>
  <si>
    <t>重点医療機関（特定機能病院）</t>
    <phoneticPr fontId="26"/>
  </si>
  <si>
    <t>重点医療機関（特定機能病院）</t>
    <rPh sb="0" eb="2">
      <t>ジュウテン</t>
    </rPh>
    <rPh sb="2" eb="4">
      <t>イリョウ</t>
    </rPh>
    <rPh sb="4" eb="6">
      <t>キカン</t>
    </rPh>
    <rPh sb="7" eb="9">
      <t>トクテイ</t>
    </rPh>
    <rPh sb="9" eb="11">
      <t>キノウ</t>
    </rPh>
    <rPh sb="11" eb="13">
      <t>ビョウイン</t>
    </rPh>
    <phoneticPr fontId="26"/>
  </si>
  <si>
    <t>重点医療機関（一般病院）</t>
    <rPh sb="0" eb="2">
      <t>ジュウテン</t>
    </rPh>
    <rPh sb="2" eb="4">
      <t>イリョウ</t>
    </rPh>
    <rPh sb="4" eb="6">
      <t>キカン</t>
    </rPh>
    <rPh sb="7" eb="9">
      <t>イッパン</t>
    </rPh>
    <rPh sb="9" eb="11">
      <t>ビョウイン</t>
    </rPh>
    <phoneticPr fontId="26"/>
  </si>
  <si>
    <t>協力医療機関</t>
    <rPh sb="0" eb="2">
      <t>キョウリョク</t>
    </rPh>
    <rPh sb="2" eb="4">
      <t>イリョウ</t>
    </rPh>
    <rPh sb="4" eb="6">
      <t>キカン</t>
    </rPh>
    <phoneticPr fontId="26"/>
  </si>
  <si>
    <t>その他医療機関</t>
    <rPh sb="2" eb="3">
      <t>タ</t>
    </rPh>
    <rPh sb="3" eb="5">
      <t>イリョウ</t>
    </rPh>
    <rPh sb="5" eb="7">
      <t>キカン</t>
    </rPh>
    <phoneticPr fontId="26"/>
  </si>
  <si>
    <t xml:space="preserve"> 宮城県</t>
  </si>
  <si>
    <t xml:space="preserve"> 秋田県</t>
  </si>
  <si>
    <t xml:space="preserve"> 山形県</t>
  </si>
  <si>
    <t xml:space="preserve"> 福島県</t>
  </si>
  <si>
    <t>③病床確保料でコロナ対応医療従事者の処遇改善を実施する（した）。（○・×を選択）</t>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7" eb="39">
      <t>センタク</t>
    </rPh>
    <phoneticPr fontId="26"/>
  </si>
  <si>
    <t>○</t>
    <phoneticPr fontId="26"/>
  </si>
  <si>
    <t>×</t>
    <phoneticPr fontId="26"/>
  </si>
  <si>
    <t xml:space="preserve"> 茨城県</t>
  </si>
  <si>
    <t>（以降は③で○を回答した場合のみ記載）</t>
    <rPh sb="1" eb="3">
      <t>イコウ</t>
    </rPh>
    <rPh sb="8" eb="10">
      <t>カイトウ</t>
    </rPh>
    <rPh sb="12" eb="14">
      <t>バアイ</t>
    </rPh>
    <rPh sb="16" eb="18">
      <t>キサイ</t>
    </rPh>
    <phoneticPr fontId="26"/>
  </si>
  <si>
    <t xml:space="preserve"> 栃木県</t>
  </si>
  <si>
    <t>④実施する（した）処遇改善の内容
（○・×を選択）</t>
    <rPh sb="1" eb="3">
      <t>ジッシ</t>
    </rPh>
    <rPh sb="9" eb="11">
      <t>ショグウ</t>
    </rPh>
    <rPh sb="11" eb="13">
      <t>カイゼン</t>
    </rPh>
    <rPh sb="14" eb="16">
      <t>ナイヨウ</t>
    </rPh>
    <rPh sb="22" eb="24">
      <t>センタク</t>
    </rPh>
    <phoneticPr fontId="26"/>
  </si>
  <si>
    <t>基本給</t>
    <rPh sb="0" eb="3">
      <t>キホンキュウ</t>
    </rPh>
    <phoneticPr fontId="26"/>
  </si>
  <si>
    <t xml:space="preserve"> 群馬県</t>
  </si>
  <si>
    <t>特別手当</t>
    <rPh sb="0" eb="2">
      <t>トクベツ</t>
    </rPh>
    <rPh sb="2" eb="4">
      <t>テアテ</t>
    </rPh>
    <phoneticPr fontId="26"/>
  </si>
  <si>
    <t xml:space="preserve"> 埼玉県</t>
  </si>
  <si>
    <t>一時金</t>
    <rPh sb="0" eb="3">
      <t>イチジキン</t>
    </rPh>
    <phoneticPr fontId="26"/>
  </si>
  <si>
    <t>○</t>
    <phoneticPr fontId="26"/>
  </si>
  <si>
    <t xml:space="preserve"> 千葉県</t>
  </si>
  <si>
    <t>その他</t>
    <rPh sb="2" eb="3">
      <t>タ</t>
    </rPh>
    <phoneticPr fontId="26"/>
  </si>
  <si>
    <t xml:space="preserve"> 東京都</t>
  </si>
  <si>
    <t>⑤④でその他とした処遇改善の内容（直接入力、例：現職員の賃金は維持しつつ、新たに看護補助者を○名採用）</t>
    <rPh sb="5" eb="6">
      <t>タ</t>
    </rPh>
    <rPh sb="9" eb="11">
      <t>ショグウ</t>
    </rPh>
    <rPh sb="11" eb="13">
      <t>カイゼン</t>
    </rPh>
    <rPh sb="14" eb="16">
      <t>ナイヨウ</t>
    </rPh>
    <rPh sb="17" eb="19">
      <t>チョクセツ</t>
    </rPh>
    <rPh sb="19" eb="21">
      <t>ニュウリョク</t>
    </rPh>
    <rPh sb="22" eb="23">
      <t>レイ</t>
    </rPh>
    <rPh sb="24" eb="27">
      <t>ゲンショクイン</t>
    </rPh>
    <rPh sb="28" eb="30">
      <t>チンギン</t>
    </rPh>
    <rPh sb="31" eb="33">
      <t>イジ</t>
    </rPh>
    <rPh sb="37" eb="38">
      <t>アラ</t>
    </rPh>
    <rPh sb="40" eb="42">
      <t>カンゴ</t>
    </rPh>
    <rPh sb="42" eb="45">
      <t>ホジョシャ</t>
    </rPh>
    <rPh sb="47" eb="48">
      <t>メイ</t>
    </rPh>
    <rPh sb="48" eb="50">
      <t>サイヨウ</t>
    </rPh>
    <phoneticPr fontId="26"/>
  </si>
  <si>
    <t xml:space="preserve"> 神奈川県</t>
  </si>
  <si>
    <t>⑥処遇改善を行う（行った）額（直接入力、例：毎月、看護師に○○手当を○○円支給）</t>
    <rPh sb="1" eb="3">
      <t>ショグウ</t>
    </rPh>
    <rPh sb="3" eb="5">
      <t>カイゼン</t>
    </rPh>
    <rPh sb="6" eb="7">
      <t>オコナ</t>
    </rPh>
    <rPh sb="9" eb="10">
      <t>オコナ</t>
    </rPh>
    <rPh sb="13" eb="14">
      <t>ガク</t>
    </rPh>
    <rPh sb="15" eb="17">
      <t>チョクセツ</t>
    </rPh>
    <rPh sb="17" eb="19">
      <t>ニュウリョク</t>
    </rPh>
    <phoneticPr fontId="26"/>
  </si>
  <si>
    <t xml:space="preserve"> 新潟県</t>
  </si>
  <si>
    <t xml:space="preserve"> 富山県</t>
  </si>
  <si>
    <t>注）計画・実績欄は、これから処遇改善を実施する予定のものがある場合は「計画」を選択し、</t>
    <rPh sb="0" eb="1">
      <t>チュウ</t>
    </rPh>
    <rPh sb="2" eb="4">
      <t>ケイカク</t>
    </rPh>
    <rPh sb="5" eb="7">
      <t>ジッセキ</t>
    </rPh>
    <rPh sb="7" eb="8">
      <t>ラン</t>
    </rPh>
    <rPh sb="14" eb="16">
      <t>ショグウ</t>
    </rPh>
    <rPh sb="16" eb="18">
      <t>カイゼン</t>
    </rPh>
    <rPh sb="19" eb="21">
      <t>ジッシ</t>
    </rPh>
    <rPh sb="23" eb="25">
      <t>ヨテイ</t>
    </rPh>
    <rPh sb="31" eb="33">
      <t>バアイ</t>
    </rPh>
    <rPh sb="35" eb="37">
      <t>ケイカク</t>
    </rPh>
    <rPh sb="39" eb="41">
      <t>センタク</t>
    </rPh>
    <phoneticPr fontId="26"/>
  </si>
  <si>
    <t xml:space="preserve"> 石川県</t>
  </si>
  <si>
    <t>　　既に処遇改善を実施している場合は「実績」を選択してください。</t>
    <rPh sb="23" eb="25">
      <t>センタク</t>
    </rPh>
    <phoneticPr fontId="26"/>
  </si>
  <si>
    <t>全てのコロナ対応医療従事者</t>
    <rPh sb="0" eb="1">
      <t>スベ</t>
    </rPh>
    <rPh sb="6" eb="8">
      <t>タイオウ</t>
    </rPh>
    <rPh sb="8" eb="10">
      <t>イリョウ</t>
    </rPh>
    <rPh sb="10" eb="13">
      <t>ジュウジシャ</t>
    </rPh>
    <phoneticPr fontId="26"/>
  </si>
  <si>
    <t>一部のコロナ対応医療従事者</t>
    <rPh sb="0" eb="2">
      <t>イチブ</t>
    </rPh>
    <rPh sb="6" eb="8">
      <t>タイオウ</t>
    </rPh>
    <rPh sb="8" eb="10">
      <t>イリョウ</t>
    </rPh>
    <rPh sb="10" eb="13">
      <t>ジュウジシャ</t>
    </rPh>
    <phoneticPr fontId="26"/>
  </si>
  <si>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</si>
  <si>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</si>
  <si>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</si>
  <si>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</si>
  <si>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</si>
  <si>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</si>
  <si>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</si>
  <si>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</si>
  <si>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</si>
  <si>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</si>
  <si>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</si>
  <si>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</si>
  <si>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</si>
  <si>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</si>
  <si>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</si>
  <si>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</si>
  <si>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</si>
  <si>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</si>
  <si>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</si>
  <si>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</si>
  <si>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</si>
  <si>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</si>
  <si>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</si>
  <si>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</si>
  <si>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</si>
  <si>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</si>
  <si>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</si>
  <si>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</si>
  <si>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</si>
  <si>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</si>
  <si>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①医療機関名</t>
    <rPh sb="1" eb="5">
      <t>イリョウキカン</t>
    </rPh>
    <rPh sb="5" eb="6">
      <t>メイ</t>
    </rPh>
    <phoneticPr fontId="26"/>
  </si>
  <si>
    <t>連絡票</t>
    <rPh sb="0" eb="2">
      <t>レンラク</t>
    </rPh>
    <rPh sb="2" eb="3">
      <t>ヒョウ</t>
    </rPh>
    <phoneticPr fontId="2"/>
  </si>
  <si>
    <t>　※半角数字７桁（ハイフン抜き）を入力してください。</t>
    <rPh sb="2" eb="4">
      <t>ハンカク</t>
    </rPh>
    <rPh sb="4" eb="6">
      <t>スウジ</t>
    </rPh>
    <rPh sb="7" eb="8">
      <t>ケタ</t>
    </rPh>
    <rPh sb="17" eb="19">
      <t>ニュウリョク</t>
    </rPh>
    <phoneticPr fontId="2"/>
  </si>
  <si>
    <t>　※半角数字で入力してください。</t>
    <rPh sb="2" eb="4">
      <t>ハンカク</t>
    </rPh>
    <rPh sb="4" eb="6">
      <t>スウジ</t>
    </rPh>
    <rPh sb="7" eb="9">
      <t>ニュウリョク</t>
    </rPh>
    <phoneticPr fontId="2"/>
  </si>
  <si>
    <t>全ての医療機関で提出が必要となります。
※院内感染によりクラスターが発生した医療機関に対する補助の場合は添付不要です。</t>
    <rPh sb="0" eb="1">
      <t>スベ</t>
    </rPh>
    <rPh sb="3" eb="5">
      <t>イリョウ</t>
    </rPh>
    <rPh sb="5" eb="7">
      <t>キカン</t>
    </rPh>
    <rPh sb="8" eb="10">
      <t>テイシュツ</t>
    </rPh>
    <rPh sb="11" eb="13">
      <t>ヒツヨウ</t>
    </rPh>
    <phoneticPr fontId="2"/>
  </si>
  <si>
    <t>　※プルダウンメニューから選択してください。</t>
    <rPh sb="13" eb="15">
      <t>センタク</t>
    </rPh>
    <phoneticPr fontId="2"/>
  </si>
  <si>
    <t>　※病院名を入力してください。</t>
    <rPh sb="2" eb="4">
      <t>ビョウイン</t>
    </rPh>
    <rPh sb="4" eb="5">
      <t>メイ</t>
    </rPh>
    <rPh sb="6" eb="8">
      <t>ニュウリョク</t>
    </rPh>
    <phoneticPr fontId="2"/>
  </si>
  <si>
    <t>　※法人は法人名を、自治体は市町村名及び管理者名を入力してください。
　例）医療法人○○会、　○○市病院事業管理者　神奈川　太郎　　</t>
    <rPh sb="2" eb="4">
      <t>ホウジン</t>
    </rPh>
    <rPh sb="5" eb="7">
      <t>ホウジン</t>
    </rPh>
    <rPh sb="7" eb="8">
      <t>メイ</t>
    </rPh>
    <rPh sb="10" eb="13">
      <t>ジチタイ</t>
    </rPh>
    <rPh sb="14" eb="17">
      <t>シチョウソン</t>
    </rPh>
    <rPh sb="17" eb="18">
      <t>メイ</t>
    </rPh>
    <rPh sb="18" eb="19">
      <t>オヨ</t>
    </rPh>
    <rPh sb="20" eb="23">
      <t>カンリシャ</t>
    </rPh>
    <rPh sb="23" eb="24">
      <t>メイ</t>
    </rPh>
    <rPh sb="25" eb="27">
      <t>ニュウリョク</t>
    </rPh>
    <rPh sb="36" eb="37">
      <t>レイ</t>
    </rPh>
    <rPh sb="38" eb="40">
      <t>イリョウ</t>
    </rPh>
    <rPh sb="40" eb="42">
      <t>ホウジン</t>
    </rPh>
    <rPh sb="44" eb="45">
      <t>カイ</t>
    </rPh>
    <rPh sb="49" eb="50">
      <t>シ</t>
    </rPh>
    <rPh sb="50" eb="52">
      <t>ビョウイン</t>
    </rPh>
    <rPh sb="52" eb="54">
      <t>ジギョウ</t>
    </rPh>
    <rPh sb="54" eb="57">
      <t>カンリシャ</t>
    </rPh>
    <rPh sb="58" eb="61">
      <t>カナガワ</t>
    </rPh>
    <rPh sb="62" eb="64">
      <t>タロウ</t>
    </rPh>
    <phoneticPr fontId="2"/>
  </si>
  <si>
    <t>　※担当者個人のメールアドレスでも構いませんが、
　確実にメールの送受信ができるものとしてください。</t>
    <rPh sb="2" eb="5">
      <t>タントウシャ</t>
    </rPh>
    <rPh sb="5" eb="7">
      <t>コジン</t>
    </rPh>
    <rPh sb="17" eb="18">
      <t>カマ</t>
    </rPh>
    <phoneticPr fontId="2"/>
  </si>
  <si>
    <t>独自の確保病床フェーズ引き上げの有無</t>
    <rPh sb="0" eb="2">
      <t>ドクジ</t>
    </rPh>
    <rPh sb="3" eb="5">
      <t>カクホ</t>
    </rPh>
    <rPh sb="5" eb="7">
      <t>ビョウショウ</t>
    </rPh>
    <rPh sb="11" eb="12">
      <t>ヒ</t>
    </rPh>
    <rPh sb="13" eb="14">
      <t>ア</t>
    </rPh>
    <rPh sb="16" eb="18">
      <t>ウム</t>
    </rPh>
    <phoneticPr fontId="2"/>
  </si>
  <si>
    <t xml:space="preserve">  ※令和４年７月11日付け通知「各地域の状況に応じて柔軟な病床確保の運用について」に基づき
   独自で病床確保フェーズの引上げを行った場合は「有」としてください。</t>
    <rPh sb="50" eb="52">
      <t>ドクジ</t>
    </rPh>
    <rPh sb="53" eb="55">
      <t>ビョウショウ</t>
    </rPh>
    <rPh sb="55" eb="57">
      <t>カクホ</t>
    </rPh>
    <rPh sb="62" eb="64">
      <t>ヒキア</t>
    </rPh>
    <rPh sb="66" eb="67">
      <t>オコナ</t>
    </rPh>
    <rPh sb="69" eb="71">
      <t>バアイ</t>
    </rPh>
    <rPh sb="73" eb="74">
      <t>ア</t>
    </rPh>
    <phoneticPr fontId="2"/>
  </si>
  <si>
    <t>報告者氏名(個人の場合)又は名称(法人の場合)</t>
    <phoneticPr fontId="2"/>
  </si>
  <si>
    <t>　※県名から番地まで入力してください。</t>
    <rPh sb="2" eb="4">
      <t>ケンメイ</t>
    </rPh>
    <rPh sb="6" eb="8">
      <t>バンチ</t>
    </rPh>
    <rPh sb="10" eb="12">
      <t>ニュウリョク</t>
    </rPh>
    <phoneticPr fontId="2"/>
  </si>
  <si>
    <t>　</t>
    <phoneticPr fontId="2"/>
  </si>
  <si>
    <t>県との協定、県への届出を上限とする、稼働病床、休止病床の配置や病床数を示すフロア図、増減の推移が分かる資料</t>
    <phoneticPr fontId="2"/>
  </si>
  <si>
    <t>※報告書類は、原則、押印不要です。
※様式は県からの通知メールに添付されたエクセルファイルを使用してください。
　（ホームページ掲載の個別様式は、上記メールを受信できない場合にのみ使用してください。）</t>
    <phoneticPr fontId="2"/>
  </si>
  <si>
    <t>使用病床数(B)</t>
    <rPh sb="0" eb="2">
      <t>シヨウ</t>
    </rPh>
    <rPh sb="2" eb="4">
      <t>ビョウショウ</t>
    </rPh>
    <rPh sb="4" eb="5">
      <t>スウ</t>
    </rPh>
    <phoneticPr fontId="26"/>
  </si>
  <si>
    <t>使用病床数（B）</t>
    <rPh sb="0" eb="2">
      <t>シヨウ</t>
    </rPh>
    <rPh sb="2" eb="4">
      <t>ビョウショウ</t>
    </rPh>
    <rPh sb="4" eb="5">
      <t>スウ</t>
    </rPh>
    <phoneticPr fontId="26"/>
  </si>
  <si>
    <t>判定
【×の場合は不適切】</t>
    <rPh sb="6" eb="8">
      <t>バアイ</t>
    </rPh>
    <rPh sb="9" eb="12">
      <t>フテキセツ</t>
    </rPh>
    <phoneticPr fontId="26"/>
  </si>
  <si>
    <t>入力した休止病床数の合計
【届出の範囲内】</t>
    <rPh sb="14" eb="16">
      <t>トドケデ</t>
    </rPh>
    <rPh sb="17" eb="20">
      <t>ハンイナイ</t>
    </rPh>
    <phoneticPr fontId="26"/>
  </si>
  <si>
    <t>　　</t>
    <phoneticPr fontId="2"/>
  </si>
  <si>
    <t>この抄本は原本と相違ないことを証明します。</t>
  </si>
  <si>
    <t>円</t>
  </si>
  <si>
    <t>合    計</t>
  </si>
  <si>
    <t>寄付金その他収入</t>
    <rPh sb="0" eb="3">
      <t>キフキン</t>
    </rPh>
    <rPh sb="5" eb="6">
      <t>ホカ</t>
    </rPh>
    <rPh sb="6" eb="8">
      <t>シュウニュウ</t>
    </rPh>
    <phoneticPr fontId="15"/>
  </si>
  <si>
    <t>その他補助金</t>
    <rPh sb="2" eb="3">
      <t>ホカ</t>
    </rPh>
    <rPh sb="3" eb="6">
      <t>ホジョキン</t>
    </rPh>
    <phoneticPr fontId="15"/>
  </si>
  <si>
    <t>一般財源</t>
    <rPh sb="0" eb="2">
      <t>イッパン</t>
    </rPh>
    <rPh sb="2" eb="4">
      <t>ザイゲン</t>
    </rPh>
    <phoneticPr fontId="5"/>
  </si>
  <si>
    <t>新型コロナウイルス感染症患者等受入病床確保事業補助金事業費</t>
    <rPh sb="26" eb="29">
      <t>ジギョウヒ</t>
    </rPh>
    <phoneticPr fontId="5"/>
  </si>
  <si>
    <t>国庫補助金</t>
    <rPh sb="0" eb="2">
      <t>コッコ</t>
    </rPh>
    <rPh sb="2" eb="4">
      <t>ホジョ</t>
    </rPh>
    <rPh sb="4" eb="5">
      <t>キン</t>
    </rPh>
    <phoneticPr fontId="15"/>
  </si>
  <si>
    <t>金    額</t>
  </si>
  <si>
    <t>項    目</t>
  </si>
  <si>
    <t>歳      出</t>
  </si>
  <si>
    <t>歳      入</t>
  </si>
  <si>
    <t>＜本年度分＞</t>
    <rPh sb="1" eb="2">
      <t>ホン</t>
    </rPh>
    <rPh sb="2" eb="3">
      <t>ネン</t>
    </rPh>
    <rPh sb="3" eb="4">
      <t>ド</t>
    </rPh>
    <rPh sb="4" eb="5">
      <t>ブン</t>
    </rPh>
    <phoneticPr fontId="5"/>
  </si>
  <si>
    <t>別紙４及び６（参考資料）</t>
    <phoneticPr fontId="26"/>
  </si>
  <si>
    <t>シート下部に記載のとおり、各フェーズごとの県との協定数、県への届出数が上限となっているか。</t>
  </si>
  <si>
    <t>稼働病床数は、臨時的に設置したコロナ専用病棟(ゾーニングされた病室単位を含む。)の病床数となっているか。</t>
    <phoneticPr fontId="2"/>
  </si>
  <si>
    <t>即応病床数（B）</t>
    <rPh sb="0" eb="2">
      <t>ソクオウ</t>
    </rPh>
    <rPh sb="2" eb="5">
      <t>ビョウショウスウ</t>
    </rPh>
    <phoneticPr fontId="26"/>
  </si>
  <si>
    <t>確保病床数（A）</t>
    <rPh sb="0" eb="2">
      <t>カクホ</t>
    </rPh>
    <rPh sb="2" eb="5">
      <t>ビョウショウスウ</t>
    </rPh>
    <phoneticPr fontId="26"/>
  </si>
  <si>
    <t>即応病床
の病床確保料</t>
    <rPh sb="0" eb="2">
      <t>ソクオウ</t>
    </rPh>
    <rPh sb="2" eb="4">
      <t>ビョウショウ</t>
    </rPh>
    <rPh sb="6" eb="8">
      <t>ビョウショウ</t>
    </rPh>
    <rPh sb="8" eb="10">
      <t>カクホ</t>
    </rPh>
    <rPh sb="10" eb="11">
      <t>リョウ</t>
    </rPh>
    <phoneticPr fontId="26"/>
  </si>
  <si>
    <r>
      <t>※2　使用病床数（B）には、稼働病床のうち、</t>
    </r>
    <r>
      <rPr>
        <sz val="11"/>
        <color rgb="FFFF0000"/>
        <rFont val="ＭＳ ゴシック"/>
        <family val="3"/>
        <charset val="128"/>
      </rPr>
      <t>各日の時間帯を問わず、１名以上</t>
    </r>
    <r>
      <rPr>
        <sz val="11"/>
        <color theme="1"/>
        <rFont val="ＭＳ ゴシック"/>
        <family val="3"/>
        <charset val="128"/>
      </rPr>
      <t>使用し診療報酬の収入があった病床数を計上してください。</t>
    </r>
    <rPh sb="3" eb="5">
      <t>シヨウ</t>
    </rPh>
    <rPh sb="5" eb="8">
      <t>ビョウショウスウ</t>
    </rPh>
    <rPh sb="14" eb="16">
      <t>カドウ</t>
    </rPh>
    <rPh sb="16" eb="18">
      <t>ビョウショウ</t>
    </rPh>
    <rPh sb="22" eb="23">
      <t>カク</t>
    </rPh>
    <rPh sb="23" eb="24">
      <t>ビ</t>
    </rPh>
    <rPh sb="25" eb="28">
      <t>ジカンタイ</t>
    </rPh>
    <rPh sb="29" eb="30">
      <t>ト</t>
    </rPh>
    <rPh sb="34" eb="35">
      <t>メイ</t>
    </rPh>
    <rPh sb="35" eb="37">
      <t>イジョウ</t>
    </rPh>
    <rPh sb="37" eb="39">
      <t>シヨウ</t>
    </rPh>
    <rPh sb="40" eb="42">
      <t>シンリョウ</t>
    </rPh>
    <rPh sb="42" eb="44">
      <t>ホウシュウ</t>
    </rPh>
    <rPh sb="45" eb="47">
      <t>シュウニュウ</t>
    </rPh>
    <rPh sb="51" eb="53">
      <t>ビョウショウ</t>
    </rPh>
    <rPh sb="53" eb="54">
      <t>スウ</t>
    </rPh>
    <rPh sb="55" eb="57">
      <t>ケイジョウ</t>
    </rPh>
    <phoneticPr fontId="26"/>
  </si>
  <si>
    <t>歳入歳出予算書抄本</t>
    <rPh sb="4" eb="6">
      <t>ヨサン</t>
    </rPh>
    <rPh sb="6" eb="7">
      <t>ショ</t>
    </rPh>
    <rPh sb="7" eb="9">
      <t>ショウホン</t>
    </rPh>
    <phoneticPr fontId="5"/>
  </si>
  <si>
    <t>歳入歳出予算書抄本</t>
    <rPh sb="0" eb="2">
      <t>サイニュウ</t>
    </rPh>
    <rPh sb="2" eb="4">
      <t>サイシュツ</t>
    </rPh>
    <rPh sb="4" eb="6">
      <t>ヨサン</t>
    </rPh>
    <rPh sb="6" eb="7">
      <t>ショ</t>
    </rPh>
    <rPh sb="7" eb="9">
      <t>ショウホン</t>
    </rPh>
    <phoneticPr fontId="2"/>
  </si>
  <si>
    <t>空床数（B）-（C）- (D)</t>
    <rPh sb="0" eb="2">
      <t>クウショウ</t>
    </rPh>
    <rPh sb="2" eb="3">
      <t>スウ</t>
    </rPh>
    <phoneticPr fontId="26"/>
  </si>
  <si>
    <t>空床数(B)-(C)-(D)</t>
    <rPh sb="0" eb="2">
      <t>クウショウ</t>
    </rPh>
    <rPh sb="2" eb="3">
      <t>スウ</t>
    </rPh>
    <phoneticPr fontId="26"/>
  </si>
  <si>
    <t>その他の患者(D)</t>
    <rPh sb="2" eb="3">
      <t>タ</t>
    </rPh>
    <rPh sb="4" eb="6">
      <t>カンジャ</t>
    </rPh>
    <phoneticPr fontId="2"/>
  </si>
  <si>
    <t>上記以外</t>
    <rPh sb="0" eb="2">
      <t>ジョウキ</t>
    </rPh>
    <rPh sb="2" eb="4">
      <t>イガイ</t>
    </rPh>
    <phoneticPr fontId="2"/>
  </si>
  <si>
    <t>ＨＣＵ※1</t>
    <phoneticPr fontId="2"/>
  </si>
  <si>
    <t>即応病床数(B)</t>
    <rPh sb="0" eb="2">
      <t>ソクオウ</t>
    </rPh>
    <rPh sb="2" eb="5">
      <t>ビョウショウスウ</t>
    </rPh>
    <phoneticPr fontId="26"/>
  </si>
  <si>
    <t>〇　空床数計算シート（月別）</t>
  </si>
  <si>
    <t>　※事務担当者氏名ではありません。
　※役職名から入力してください</t>
    <rPh sb="20" eb="23">
      <t>ヤクショクメイ</t>
    </rPh>
    <rPh sb="25" eb="27">
      <t>ニュウリョク</t>
    </rPh>
    <phoneticPr fontId="2"/>
  </si>
  <si>
    <t>②その他知事が認める者(（１）新型コロナウイルス感染症対策事業)</t>
  </si>
  <si>
    <t>③重点医療機関である特定機能病院等(（２）新型コロナウイルス感染症重点医療機関体制整備事業)</t>
  </si>
  <si>
    <t>④重点医療機関である一般病院(（２）新型コロナウイルス感染症重点医療機関体制整備事業)</t>
  </si>
  <si>
    <t>※1　【（１）新型コロナウイルス感染症対策事業のその他知事が認めるもの】の重症患者又は中等症患者を受け入れ、酸素投与及び呼吸モニタリングなどが</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phoneticPr fontId="26"/>
  </si>
  <si>
    <t>可能な病床の算出はこの列で計算してください。</t>
  </si>
  <si>
    <t>※6　休止病床数は、確保病床１床あたり２床まで（ＩＣＵ・ＨＣＵ病床（重症者・中等症者病床）は４床まで）が補助の上限です。</t>
    <rPh sb="3" eb="5">
      <t>キュウシ</t>
    </rPh>
    <rPh sb="5" eb="7">
      <t>ビョウショウ</t>
    </rPh>
    <rPh sb="7" eb="8">
      <t>スウ</t>
    </rPh>
    <rPh sb="10" eb="12">
      <t>カクホ</t>
    </rPh>
    <rPh sb="12" eb="14">
      <t>ビョウショウ</t>
    </rPh>
    <rPh sb="15" eb="16">
      <t>ショウ</t>
    </rPh>
    <rPh sb="20" eb="21">
      <t>ユカ</t>
    </rPh>
    <rPh sb="31" eb="33">
      <t>ビョウショウ</t>
    </rPh>
    <rPh sb="34" eb="37">
      <t>ジュウショウシャ</t>
    </rPh>
    <rPh sb="38" eb="40">
      <t>チュウトウ</t>
    </rPh>
    <rPh sb="40" eb="41">
      <t>ショウ</t>
    </rPh>
    <rPh sb="41" eb="42">
      <t>シャ</t>
    </rPh>
    <rPh sb="42" eb="44">
      <t>ビョウショウ</t>
    </rPh>
    <rPh sb="47" eb="48">
      <t>ユカ</t>
    </rPh>
    <rPh sb="52" eb="54">
      <t>ホジョ</t>
    </rPh>
    <rPh sb="55" eb="57">
      <t>ジョウゲン</t>
    </rPh>
    <phoneticPr fontId="26"/>
  </si>
  <si>
    <t>ＨＣＵ
※1</t>
  </si>
  <si>
    <t>休止病床</t>
  </si>
  <si>
    <t>ＩＣＵ内</t>
  </si>
  <si>
    <t>療養病床</t>
  </si>
  <si>
    <t>上記以外</t>
  </si>
  <si>
    <t>※2　確保病床数（A）には、神奈川県と締結している協定上の確保病床数を記載してください。</t>
    <rPh sb="3" eb="5">
      <t>カクホ</t>
    </rPh>
    <rPh sb="5" eb="8">
      <t>ビョウショウスウ</t>
    </rPh>
    <rPh sb="14" eb="18">
      <t>カナガワケン</t>
    </rPh>
    <rPh sb="19" eb="21">
      <t>テイケツ</t>
    </rPh>
    <rPh sb="25" eb="27">
      <t>キョウテイ</t>
    </rPh>
    <rPh sb="27" eb="28">
      <t>ジョウ</t>
    </rPh>
    <rPh sb="29" eb="31">
      <t>カクホ</t>
    </rPh>
    <rPh sb="31" eb="34">
      <t>ビョウショウスウ</t>
    </rPh>
    <rPh sb="35" eb="37">
      <t>キサイ</t>
    </rPh>
    <phoneticPr fontId="26"/>
  </si>
  <si>
    <t>※3　即応病床数（B）には、新型コロナウイルス患者専用病床として実際に稼働した即応病床数を記載してください。即応病床として記載できるのは、</t>
    <rPh sb="3" eb="5">
      <t>ソクオウ</t>
    </rPh>
    <rPh sb="5" eb="8">
      <t>ビョウショウスウ</t>
    </rPh>
    <rPh sb="14" eb="16">
      <t>シンガタ</t>
    </rPh>
    <rPh sb="23" eb="25">
      <t>カンジャ</t>
    </rPh>
    <rPh sb="25" eb="27">
      <t>センヨウ</t>
    </rPh>
    <rPh sb="27" eb="29">
      <t>ビョウショウ</t>
    </rPh>
    <rPh sb="32" eb="34">
      <t>ジッサイ</t>
    </rPh>
    <rPh sb="35" eb="37">
      <t>カドウ</t>
    </rPh>
    <rPh sb="39" eb="41">
      <t>ソクオウ</t>
    </rPh>
    <rPh sb="41" eb="44">
      <t>ビョウショウスウ</t>
    </rPh>
    <rPh sb="43" eb="44">
      <t>スウ</t>
    </rPh>
    <rPh sb="45" eb="47">
      <t>キサイ</t>
    </rPh>
    <rPh sb="54" eb="56">
      <t>ソクオウ</t>
    </rPh>
    <rPh sb="56" eb="58">
      <t>ビョウショウ</t>
    </rPh>
    <rPh sb="61" eb="63">
      <t>キサイ</t>
    </rPh>
    <phoneticPr fontId="26"/>
  </si>
  <si>
    <t>（A）に記載の確保病床までとなります。</t>
    <rPh sb="7" eb="9">
      <t>カクホ</t>
    </rPh>
    <phoneticPr fontId="2"/>
  </si>
  <si>
    <t>※4　即応病床数（B）には、病床確保期間終了後、消毒等のために空床とした病床数も計上してください。</t>
    <rPh sb="3" eb="5">
      <t>ソクオウ</t>
    </rPh>
    <rPh sb="5" eb="8">
      <t>ビョウショウスウ</t>
    </rPh>
    <rPh sb="14" eb="16">
      <t>ビョウショウ</t>
    </rPh>
    <rPh sb="16" eb="18">
      <t>カクホ</t>
    </rPh>
    <rPh sb="18" eb="20">
      <t>キカン</t>
    </rPh>
    <rPh sb="20" eb="23">
      <t>シュウリョウゴ</t>
    </rPh>
    <rPh sb="24" eb="26">
      <t>ショウドク</t>
    </rPh>
    <rPh sb="26" eb="27">
      <t>トウ</t>
    </rPh>
    <rPh sb="31" eb="33">
      <t>クウショウ</t>
    </rPh>
    <rPh sb="36" eb="38">
      <t>ビョウショウ</t>
    </rPh>
    <rPh sb="38" eb="39">
      <t>スウ</t>
    </rPh>
    <rPh sb="40" eb="42">
      <t>ケイジョウ</t>
    </rPh>
    <phoneticPr fontId="26"/>
  </si>
  <si>
    <r>
      <t>⑦交付申請（実績報告）期間中に処遇改善に要する（要した）</t>
    </r>
    <r>
      <rPr>
        <b/>
        <u/>
        <sz val="11"/>
        <color theme="1"/>
        <rFont val="ＭＳ Ｐゴシック"/>
        <family val="3"/>
        <charset val="128"/>
        <scheme val="minor"/>
      </rPr>
      <t>総額</t>
    </r>
    <r>
      <rPr>
        <b/>
        <sz val="11"/>
        <color theme="1"/>
        <rFont val="ＭＳ Ｐゴシック"/>
        <family val="3"/>
        <charset val="128"/>
        <scheme val="minor"/>
      </rPr>
      <t>（直接入力、例：申請期間が１～３月であれば、同期間内で処遇改善に活用する（した）病床確保料の総額を記載）</t>
    </r>
    <rPh sb="1" eb="3">
      <t>コウフ</t>
    </rPh>
    <rPh sb="3" eb="5">
      <t>シンセイ</t>
    </rPh>
    <rPh sb="6" eb="8">
      <t>ジッセキ</t>
    </rPh>
    <rPh sb="8" eb="10">
      <t>ホウコク</t>
    </rPh>
    <rPh sb="11" eb="13">
      <t>キカン</t>
    </rPh>
    <rPh sb="13" eb="14">
      <t>チュウ</t>
    </rPh>
    <rPh sb="15" eb="17">
      <t>ショグウ</t>
    </rPh>
    <rPh sb="17" eb="19">
      <t>カイゼン</t>
    </rPh>
    <rPh sb="20" eb="21">
      <t>ヨウ</t>
    </rPh>
    <rPh sb="24" eb="25">
      <t>ヨウ</t>
    </rPh>
    <rPh sb="28" eb="30">
      <t>ソウガク</t>
    </rPh>
    <rPh sb="31" eb="33">
      <t>チョクセツ</t>
    </rPh>
    <rPh sb="33" eb="35">
      <t>ニュウリョク</t>
    </rPh>
    <rPh sb="36" eb="37">
      <t>レイ</t>
    </rPh>
    <rPh sb="38" eb="40">
      <t>シンセイ</t>
    </rPh>
    <rPh sb="40" eb="42">
      <t>キカン</t>
    </rPh>
    <rPh sb="46" eb="47">
      <t>ガツ</t>
    </rPh>
    <rPh sb="52" eb="55">
      <t>ドウキカン</t>
    </rPh>
    <rPh sb="55" eb="56">
      <t>ナイ</t>
    </rPh>
    <rPh sb="57" eb="59">
      <t>ショグウ</t>
    </rPh>
    <rPh sb="59" eb="61">
      <t>カイゼン</t>
    </rPh>
    <rPh sb="62" eb="64">
      <t>カツヨウ</t>
    </rPh>
    <rPh sb="70" eb="72">
      <t>ビョウショウ</t>
    </rPh>
    <rPh sb="72" eb="75">
      <t>カクホリョウ</t>
    </rPh>
    <rPh sb="76" eb="78">
      <t>ソウガク</t>
    </rPh>
    <rPh sb="79" eb="81">
      <t>キサイ</t>
    </rPh>
    <phoneticPr fontId="26"/>
  </si>
  <si>
    <t>令和5年度神奈川県新型コロナウイルス感染症患者等「受入病床確保事業」補助金</t>
    <rPh sb="4" eb="5">
      <t>ド</t>
    </rPh>
    <rPh sb="34" eb="37">
      <t>ホジョキン</t>
    </rPh>
    <phoneticPr fontId="2"/>
  </si>
  <si>
    <t>令和5年度　神奈川県新型コロナウイルス感染症患者等受入病床確保事業補助金に関する事業実施計画（個票）</t>
    <rPh sb="37" eb="38">
      <t>カン</t>
    </rPh>
    <rPh sb="40" eb="42">
      <t>ジギョウ</t>
    </rPh>
    <rPh sb="42" eb="44">
      <t>ジッシ</t>
    </rPh>
    <rPh sb="44" eb="46">
      <t>ケイカク</t>
    </rPh>
    <phoneticPr fontId="15"/>
  </si>
  <si>
    <t>令和4年度に「受入病床確保事業補助金」の交付を受けていない場合は添付してください。</t>
    <phoneticPr fontId="2"/>
  </si>
  <si>
    <t>（４～６月）</t>
    <rPh sb="4" eb="5">
      <t>ガツ</t>
    </rPh>
    <phoneticPr fontId="26"/>
  </si>
  <si>
    <t>（４月）</t>
    <rPh sb="2" eb="3">
      <t>ガツ</t>
    </rPh>
    <phoneticPr fontId="2"/>
  </si>
  <si>
    <t>（５月）</t>
    <phoneticPr fontId="26"/>
  </si>
  <si>
    <t>（６月）</t>
    <rPh sb="2" eb="3">
      <t>ガツ</t>
    </rPh>
    <phoneticPr fontId="2"/>
  </si>
  <si>
    <t>５月</t>
  </si>
  <si>
    <t>※6　休止病床数は、確保病床１床あたり１床まで（ＩＣＵ・ＨＣＵ病床（重症者・中等症者病床）は２床まで）が補助の上限です。</t>
    <rPh sb="3" eb="5">
      <t>キュウシ</t>
    </rPh>
    <rPh sb="5" eb="7">
      <t>ビョウショウ</t>
    </rPh>
    <rPh sb="7" eb="8">
      <t>スウ</t>
    </rPh>
    <rPh sb="10" eb="12">
      <t>カクホ</t>
    </rPh>
    <rPh sb="12" eb="14">
      <t>ビョウショウ</t>
    </rPh>
    <rPh sb="15" eb="16">
      <t>ショウ</t>
    </rPh>
    <rPh sb="20" eb="21">
      <t>ユカ</t>
    </rPh>
    <rPh sb="31" eb="33">
      <t>ビョウショウ</t>
    </rPh>
    <rPh sb="34" eb="37">
      <t>ジュウショウシャ</t>
    </rPh>
    <rPh sb="38" eb="40">
      <t>チュウトウ</t>
    </rPh>
    <rPh sb="40" eb="41">
      <t>ショウ</t>
    </rPh>
    <rPh sb="41" eb="42">
      <t>シャ</t>
    </rPh>
    <rPh sb="42" eb="44">
      <t>ビョウショウ</t>
    </rPh>
    <rPh sb="47" eb="48">
      <t>ユカ</t>
    </rPh>
    <rPh sb="52" eb="54">
      <t>ホジョ</t>
    </rPh>
    <rPh sb="55" eb="57">
      <t>ジョウゲン</t>
    </rPh>
    <phoneticPr fontId="26"/>
  </si>
  <si>
    <t>陽性患者</t>
    <rPh sb="0" eb="4">
      <t>ヨウセイカンジャ</t>
    </rPh>
    <phoneticPr fontId="26"/>
  </si>
  <si>
    <t>５月</t>
    <rPh sb="1" eb="2">
      <t>ガツ</t>
    </rPh>
    <phoneticPr fontId="26"/>
  </si>
  <si>
    <t>（R5.5.8～6.30）</t>
    <phoneticPr fontId="26"/>
  </si>
  <si>
    <t>(R5.5.8～6.30)</t>
    <phoneticPr fontId="26"/>
  </si>
  <si>
    <t>　　令和５年度神奈川県新型コロナウイルス感染症患者等受入病床確保事業補助金
　　事業実施計画</t>
    <phoneticPr fontId="2"/>
  </si>
  <si>
    <t>　令和５年度神奈川県新型コロナウイルス感染症患者等受入病床確保事業補助金</t>
    <phoneticPr fontId="2"/>
  </si>
  <si>
    <t>１　令和５年度神奈川県新型コロナウイルス感染症患者等受入病床確保事業補助金に</t>
    <phoneticPr fontId="2"/>
  </si>
  <si>
    <t>令和５年度</t>
    <rPh sb="4" eb="5">
      <t>ド</t>
    </rPh>
    <phoneticPr fontId="2"/>
  </si>
  <si>
    <t>　　令和５年度神奈川県新型コロナウイルス感染症患者等受入病床確保事業補助金
　　交付申請書</t>
    <rPh sb="40" eb="42">
      <t>コウフ</t>
    </rPh>
    <rPh sb="42" eb="45">
      <t>シンセイショ</t>
    </rPh>
    <phoneticPr fontId="2"/>
  </si>
  <si>
    <t>２　令和５年度神奈川県新型コロナウイルス感染症患者等受入病床確保事業補助金に</t>
    <phoneticPr fontId="2"/>
  </si>
  <si>
    <t>事業の実施に要する経費に関する調書（令和５年度神奈川県新型コロナウイルス感染症患者等受入病床確保事業）</t>
    <rPh sb="23" eb="27">
      <t>カナガワケン</t>
    </rPh>
    <rPh sb="27" eb="29">
      <t>シンガタ</t>
    </rPh>
    <rPh sb="36" eb="39">
      <t>カンセンショウ</t>
    </rPh>
    <rPh sb="39" eb="41">
      <t>カンジャ</t>
    </rPh>
    <rPh sb="41" eb="42">
      <t>トウ</t>
    </rPh>
    <rPh sb="42" eb="44">
      <t>ウケイレ</t>
    </rPh>
    <rPh sb="44" eb="46">
      <t>ビョウショウ</t>
    </rPh>
    <rPh sb="46" eb="48">
      <t>カクホ</t>
    </rPh>
    <rPh sb="48" eb="50">
      <t>ジギョウ</t>
    </rPh>
    <phoneticPr fontId="5"/>
  </si>
  <si>
    <t>受入病床確保補助金確認書</t>
    <rPh sb="0" eb="2">
      <t>ウケイレ</t>
    </rPh>
    <rPh sb="2" eb="4">
      <t>ビョウショウ</t>
    </rPh>
    <rPh sb="4" eb="6">
      <t>カクホ</t>
    </rPh>
    <rPh sb="6" eb="8">
      <t>ホジョ</t>
    </rPh>
    <rPh sb="8" eb="9">
      <t>キン</t>
    </rPh>
    <rPh sb="9" eb="12">
      <t>カクニンショ</t>
    </rPh>
    <phoneticPr fontId="2"/>
  </si>
  <si>
    <t>病院名</t>
    <rPh sb="0" eb="2">
      <t>ビョウイン</t>
    </rPh>
    <rPh sb="2" eb="3">
      <t>メイ</t>
    </rPh>
    <phoneticPr fontId="2"/>
  </si>
  <si>
    <t>１　空床数の算出方法について</t>
    <rPh sb="2" eb="4">
      <t>クウショウ</t>
    </rPh>
    <rPh sb="4" eb="5">
      <t>スウ</t>
    </rPh>
    <rPh sb="6" eb="8">
      <t>サンシュツ</t>
    </rPh>
    <rPh sb="8" eb="10">
      <t>ホウホウ</t>
    </rPh>
    <phoneticPr fontId="2"/>
  </si>
  <si>
    <r>
      <t xml:space="preserve">  病床確保料の支給対象期間は、即応病床又は休止病床に患者を受け入れていない期間（=当該病床に診療報酬が支払われていない期間）と</t>
    </r>
    <r>
      <rPr>
        <sz val="12"/>
        <color theme="1"/>
        <rFont val="ＭＳ ゴシック"/>
        <family val="3"/>
        <charset val="128"/>
      </rPr>
      <t>されていますが、会計検査院による検査の結果、病床管理に使用しているシステムから得られる一日のうち特定の時点（23時59分等）の空床数を実績報告書の空床数としたことにより、</t>
    </r>
    <r>
      <rPr>
        <u/>
        <sz val="12"/>
        <color theme="1"/>
        <rFont val="ＭＳ ゴシック"/>
        <family val="3"/>
        <charset val="128"/>
      </rPr>
      <t>実際には診療報酬が支払われている「入退院日」を空床とカウントしてしまい、結果、病床確保料が過払いとなっている事例が指摘されています</t>
    </r>
    <r>
      <rPr>
        <sz val="12"/>
        <color theme="1"/>
        <rFont val="ＭＳ ゴシック"/>
        <family val="3"/>
        <charset val="128"/>
      </rPr>
      <t xml:space="preserve">。
</t>
    </r>
    <rPh sb="76" eb="77">
      <t>イン</t>
    </rPh>
    <rPh sb="80" eb="82">
      <t>ケンサ</t>
    </rPh>
    <rPh sb="83" eb="85">
      <t>ケッカ</t>
    </rPh>
    <rPh sb="86" eb="88">
      <t>ビョウショウ</t>
    </rPh>
    <rPh sb="88" eb="90">
      <t>カンリ</t>
    </rPh>
    <rPh sb="91" eb="93">
      <t>シヨウ</t>
    </rPh>
    <rPh sb="149" eb="151">
      <t>ジッサイ</t>
    </rPh>
    <rPh sb="188" eb="190">
      <t>ビョウショウ</t>
    </rPh>
    <rPh sb="190" eb="192">
      <t>カクホ</t>
    </rPh>
    <rPh sb="192" eb="193">
      <t>リョウ</t>
    </rPh>
    <rPh sb="206" eb="208">
      <t>シテキ</t>
    </rPh>
    <phoneticPr fontId="2"/>
  </si>
  <si>
    <t>選択欄</t>
    <rPh sb="0" eb="2">
      <t>センタク</t>
    </rPh>
    <rPh sb="2" eb="3">
      <t>ラン</t>
    </rPh>
    <phoneticPr fontId="2"/>
  </si>
  <si>
    <t>実績報告書における使用病床数の算定方法</t>
    <rPh sb="0" eb="2">
      <t>ジッセキ</t>
    </rPh>
    <rPh sb="2" eb="5">
      <t>ホウコクショ</t>
    </rPh>
    <rPh sb="9" eb="11">
      <t>シヨウ</t>
    </rPh>
    <rPh sb="11" eb="14">
      <t>ビョウショウスウ</t>
    </rPh>
    <rPh sb="15" eb="17">
      <t>サンテイ</t>
    </rPh>
    <rPh sb="17" eb="19">
      <t>ホウホウ</t>
    </rPh>
    <phoneticPr fontId="2"/>
  </si>
  <si>
    <r>
      <t>■ 入退院日等の診療報酬が支払われている日を確認し、その日は空床としていない。
【例】病床管理に使用しているシステムからのデータを基に、特定時点（23時59分等）の入院状況から使用病床数を算定しているが、</t>
    </r>
    <r>
      <rPr>
        <u/>
        <sz val="12"/>
        <color theme="1"/>
        <rFont val="ＭＳ ゴシック"/>
        <family val="3"/>
        <charset val="128"/>
      </rPr>
      <t>入退院日等の診療報酬が支払われている日については別途確認し、実績報告書の使用病床数に加算している</t>
    </r>
    <r>
      <rPr>
        <sz val="12"/>
        <color theme="1"/>
        <rFont val="ＭＳ ゴシック"/>
        <family val="3"/>
        <charset val="128"/>
      </rPr>
      <t>。</t>
    </r>
    <rPh sb="2" eb="5">
      <t>ニュウタイイン</t>
    </rPh>
    <rPh sb="5" eb="6">
      <t>ビ</t>
    </rPh>
    <rPh sb="6" eb="7">
      <t>トウ</t>
    </rPh>
    <rPh sb="8" eb="10">
      <t>シンリョウ</t>
    </rPh>
    <rPh sb="10" eb="12">
      <t>ホウシュウ</t>
    </rPh>
    <rPh sb="13" eb="15">
      <t>シハラ</t>
    </rPh>
    <rPh sb="20" eb="21">
      <t>ヒ</t>
    </rPh>
    <rPh sb="22" eb="24">
      <t>カクニン</t>
    </rPh>
    <rPh sb="28" eb="29">
      <t>ヒ</t>
    </rPh>
    <rPh sb="30" eb="32">
      <t>クウショウ</t>
    </rPh>
    <rPh sb="42" eb="43">
      <t>レイ</t>
    </rPh>
    <rPh sb="44" eb="46">
      <t>ビョウショウ</t>
    </rPh>
    <rPh sb="46" eb="48">
      <t>カンリ</t>
    </rPh>
    <rPh sb="49" eb="51">
      <t>シヨウ</t>
    </rPh>
    <rPh sb="66" eb="67">
      <t>モト</t>
    </rPh>
    <rPh sb="69" eb="71">
      <t>トクテイ</t>
    </rPh>
    <rPh sb="71" eb="73">
      <t>ジテン</t>
    </rPh>
    <rPh sb="76" eb="77">
      <t>ジ</t>
    </rPh>
    <rPh sb="79" eb="80">
      <t>フン</t>
    </rPh>
    <rPh sb="80" eb="81">
      <t>トウ</t>
    </rPh>
    <rPh sb="83" eb="85">
      <t>ニュウイン</t>
    </rPh>
    <rPh sb="85" eb="87">
      <t>ジョウキョウ</t>
    </rPh>
    <rPh sb="89" eb="91">
      <t>シヨウ</t>
    </rPh>
    <rPh sb="91" eb="94">
      <t>ビョウショウスウ</t>
    </rPh>
    <rPh sb="95" eb="97">
      <t>サンテイ</t>
    </rPh>
    <rPh sb="103" eb="106">
      <t>ニュウタイイン</t>
    </rPh>
    <rPh sb="106" eb="107">
      <t>ビ</t>
    </rPh>
    <rPh sb="107" eb="108">
      <t>トウ</t>
    </rPh>
    <rPh sb="127" eb="129">
      <t>ベット</t>
    </rPh>
    <rPh sb="129" eb="131">
      <t>カクニン</t>
    </rPh>
    <phoneticPr fontId="2"/>
  </si>
  <si>
    <r>
      <t>■ 入退院日等の診療報酬が支払われている日の有無は確認していない。
【例】病床管理に使用しているシステムからのデータを基に、</t>
    </r>
    <r>
      <rPr>
        <u/>
        <sz val="12"/>
        <color theme="1"/>
        <rFont val="ＭＳ ゴシック"/>
        <family val="3"/>
        <charset val="128"/>
      </rPr>
      <t>特定時点（23時59分等）の入院状況をそのまま使用病床数としている</t>
    </r>
    <r>
      <rPr>
        <sz val="12"/>
        <color theme="1"/>
        <rFont val="ＭＳ ゴシック"/>
        <family val="3"/>
        <charset val="128"/>
      </rPr>
      <t>。</t>
    </r>
    <rPh sb="2" eb="5">
      <t>ニュウタイイン</t>
    </rPh>
    <rPh sb="5" eb="6">
      <t>ビ</t>
    </rPh>
    <rPh sb="6" eb="7">
      <t>トウ</t>
    </rPh>
    <rPh sb="8" eb="10">
      <t>シンリョウ</t>
    </rPh>
    <rPh sb="10" eb="12">
      <t>ホウシュウ</t>
    </rPh>
    <rPh sb="13" eb="15">
      <t>シハラ</t>
    </rPh>
    <rPh sb="20" eb="21">
      <t>ヒ</t>
    </rPh>
    <rPh sb="22" eb="24">
      <t>ウム</t>
    </rPh>
    <rPh sb="25" eb="27">
      <t>カクニン</t>
    </rPh>
    <rPh sb="36" eb="37">
      <t>レイ</t>
    </rPh>
    <rPh sb="38" eb="40">
      <t>ビョウショウ</t>
    </rPh>
    <rPh sb="40" eb="42">
      <t>カンリ</t>
    </rPh>
    <rPh sb="43" eb="45">
      <t>シヨウ</t>
    </rPh>
    <rPh sb="60" eb="61">
      <t>モト</t>
    </rPh>
    <rPh sb="63" eb="65">
      <t>トクテイ</t>
    </rPh>
    <rPh sb="65" eb="67">
      <t>ジテン</t>
    </rPh>
    <rPh sb="70" eb="71">
      <t>ジ</t>
    </rPh>
    <rPh sb="73" eb="74">
      <t>フン</t>
    </rPh>
    <rPh sb="74" eb="75">
      <t>トウ</t>
    </rPh>
    <rPh sb="77" eb="79">
      <t>ニュウイン</t>
    </rPh>
    <rPh sb="79" eb="81">
      <t>ジョウキョウ</t>
    </rPh>
    <rPh sb="86" eb="88">
      <t>シヨウ</t>
    </rPh>
    <rPh sb="88" eb="91">
      <t>ビョウショウスウ</t>
    </rPh>
    <phoneticPr fontId="2"/>
  </si>
  <si>
    <t>　２をご回答いただいた場合、申請内容に誤りがあることになりますので、交付決定できません。必ず確認の上１の申請内容にしてください。</t>
    <rPh sb="4" eb="6">
      <t>カイトウ</t>
    </rPh>
    <rPh sb="11" eb="13">
      <t>バアイ</t>
    </rPh>
    <rPh sb="14" eb="16">
      <t>シンセイ</t>
    </rPh>
    <rPh sb="16" eb="18">
      <t>ナイヨウ</t>
    </rPh>
    <rPh sb="19" eb="20">
      <t>アヤマ</t>
    </rPh>
    <rPh sb="34" eb="36">
      <t>コウフ</t>
    </rPh>
    <rPh sb="36" eb="38">
      <t>ケッテイ</t>
    </rPh>
    <rPh sb="44" eb="45">
      <t>カナラ</t>
    </rPh>
    <rPh sb="46" eb="48">
      <t>カクニン</t>
    </rPh>
    <rPh sb="49" eb="50">
      <t>ウエ</t>
    </rPh>
    <rPh sb="52" eb="54">
      <t>シンセイ</t>
    </rPh>
    <rPh sb="54" eb="56">
      <t>ナイヨウ</t>
    </rPh>
    <phoneticPr fontId="2"/>
  </si>
  <si>
    <t>〇要提出書類
 　空床補償が発生している日を含む任意の１週間分について次の資料を提出して
ください。
　１　ベッドマップの写し(空床補償・休床補償を申請した病棟の分全て)
　２　入退院管理システム等から出力又は病棟管理日誌等に記載されたもので、
　　病棟内の病室番号、病床番号、当該病床の入院患者氏名、その患者の入退院
　　日時がわかるもの。
　※　「院内感染によりクラスターが発生した医療機関に対する病床確保料を申請
　　された方は「クラスター要件確認資料　４」の提出書類を添付してください。</t>
    <rPh sb="1" eb="2">
      <t>ヨウ</t>
    </rPh>
    <rPh sb="2" eb="4">
      <t>テイシュツ</t>
    </rPh>
    <rPh sb="35" eb="36">
      <t>ツギ</t>
    </rPh>
    <rPh sb="37" eb="39">
      <t>シリョウ</t>
    </rPh>
    <rPh sb="40" eb="42">
      <t>テイシュツ</t>
    </rPh>
    <rPh sb="177" eb="179">
      <t>インナイ</t>
    </rPh>
    <rPh sb="179" eb="181">
      <t>カンセン</t>
    </rPh>
    <rPh sb="190" eb="192">
      <t>ハッセイ</t>
    </rPh>
    <rPh sb="194" eb="196">
      <t>イリョウ</t>
    </rPh>
    <rPh sb="196" eb="198">
      <t>キカン</t>
    </rPh>
    <rPh sb="199" eb="200">
      <t>タイ</t>
    </rPh>
    <rPh sb="202" eb="204">
      <t>ビョウショウ</t>
    </rPh>
    <rPh sb="204" eb="206">
      <t>カクホ</t>
    </rPh>
    <rPh sb="206" eb="207">
      <t>リョウ</t>
    </rPh>
    <rPh sb="208" eb="210">
      <t>シンセイ</t>
    </rPh>
    <rPh sb="216" eb="217">
      <t>カタ</t>
    </rPh>
    <rPh sb="224" eb="226">
      <t>ヨウケン</t>
    </rPh>
    <rPh sb="226" eb="228">
      <t>カクニン</t>
    </rPh>
    <rPh sb="228" eb="230">
      <t>シリョウ</t>
    </rPh>
    <rPh sb="234" eb="236">
      <t>テイシュツ</t>
    </rPh>
    <rPh sb="236" eb="238">
      <t>ショルイ</t>
    </rPh>
    <rPh sb="239" eb="241">
      <t>テンプ</t>
    </rPh>
    <phoneticPr fontId="2"/>
  </si>
  <si>
    <r>
      <t>２　重点医療機関について</t>
    </r>
    <r>
      <rPr>
        <sz val="12"/>
        <color rgb="FFFF0000"/>
        <rFont val="ＭＳ Ｐゴシック"/>
        <family val="3"/>
        <charset val="128"/>
        <scheme val="major"/>
      </rPr>
      <t>（新たに重点医療機関として申請する方及び神奈川県新型コロナウイルス感染対策指針に伴い病床運用を変更した方のみご回答ください。）</t>
    </r>
    <r>
      <rPr>
        <sz val="12"/>
        <color theme="1"/>
        <rFont val="ＭＳ Ｐゴシック"/>
        <family val="3"/>
        <charset val="128"/>
        <scheme val="major"/>
      </rPr>
      <t xml:space="preserve">
　新型コロナウイルス感染症重点医療機関体制整備事業の病床確保料の交付のためには「新型コロナウイルス感染症重点医療機関及び新型コロナウイルス感染症疑い患者受入協力医療機関について」（令和２年６月16日厚生労働省）の</t>
    </r>
    <r>
      <rPr>
        <u/>
        <sz val="12"/>
        <color theme="1"/>
        <rFont val="ＭＳ Ｐゴシック"/>
        <family val="3"/>
        <charset val="128"/>
        <scheme val="major"/>
      </rPr>
      <t>重点医療機関の施設要件を満たす必要があります</t>
    </r>
    <r>
      <rPr>
        <sz val="12"/>
        <color theme="1"/>
        <rFont val="ＭＳ Ｐゴシック"/>
        <family val="3"/>
        <charset val="128"/>
        <scheme val="major"/>
      </rPr>
      <t>。
　つきましては、各項目について該当する選択肢に〇を記入してください。</t>
    </r>
    <rPh sb="2" eb="4">
      <t>ジュウテン</t>
    </rPh>
    <rPh sb="4" eb="6">
      <t>イリョウ</t>
    </rPh>
    <rPh sb="6" eb="8">
      <t>キカン</t>
    </rPh>
    <rPh sb="13" eb="14">
      <t>アラ</t>
    </rPh>
    <rPh sb="16" eb="18">
      <t>ジュウテン</t>
    </rPh>
    <rPh sb="18" eb="20">
      <t>イリョウ</t>
    </rPh>
    <rPh sb="20" eb="22">
      <t>キカン</t>
    </rPh>
    <rPh sb="25" eb="27">
      <t>シンセイ</t>
    </rPh>
    <rPh sb="29" eb="30">
      <t>カタ</t>
    </rPh>
    <rPh sb="30" eb="31">
      <t>オヨ</t>
    </rPh>
    <rPh sb="52" eb="53">
      <t>トモナ</t>
    </rPh>
    <rPh sb="54" eb="56">
      <t>ビョウショウ</t>
    </rPh>
    <rPh sb="56" eb="58">
      <t>ウンヨウ</t>
    </rPh>
    <rPh sb="59" eb="61">
      <t>ヘンコウ</t>
    </rPh>
    <rPh sb="63" eb="64">
      <t>カタ</t>
    </rPh>
    <rPh sb="67" eb="69">
      <t>カイトウ</t>
    </rPh>
    <rPh sb="109" eb="111">
      <t>コウフ</t>
    </rPh>
    <rPh sb="117" eb="119">
      <t>シンガタ</t>
    </rPh>
    <rPh sb="126" eb="129">
      <t>カンセンショウ</t>
    </rPh>
    <rPh sb="129" eb="131">
      <t>ジュウテン</t>
    </rPh>
    <rPh sb="131" eb="133">
      <t>イリョウ</t>
    </rPh>
    <rPh sb="133" eb="135">
      <t>キカン</t>
    </rPh>
    <rPh sb="135" eb="136">
      <t>オヨ</t>
    </rPh>
    <rPh sb="137" eb="139">
      <t>シンガタ</t>
    </rPh>
    <rPh sb="146" eb="149">
      <t>カンセンショウ</t>
    </rPh>
    <rPh sb="149" eb="150">
      <t>ウタガ</t>
    </rPh>
    <rPh sb="151" eb="153">
      <t>カンジャ</t>
    </rPh>
    <rPh sb="153" eb="155">
      <t>ウケイレ</t>
    </rPh>
    <rPh sb="155" eb="157">
      <t>キョウリョク</t>
    </rPh>
    <rPh sb="157" eb="159">
      <t>イリョウ</t>
    </rPh>
    <rPh sb="159" eb="161">
      <t>キカン</t>
    </rPh>
    <rPh sb="167" eb="169">
      <t>レイワ</t>
    </rPh>
    <rPh sb="170" eb="171">
      <t>ネン</t>
    </rPh>
    <rPh sb="172" eb="173">
      <t>ガツ</t>
    </rPh>
    <rPh sb="175" eb="176">
      <t>ニチ</t>
    </rPh>
    <rPh sb="176" eb="178">
      <t>コウセイ</t>
    </rPh>
    <rPh sb="178" eb="181">
      <t>ロウドウショウ</t>
    </rPh>
    <rPh sb="183" eb="185">
      <t>ジュウテン</t>
    </rPh>
    <rPh sb="185" eb="187">
      <t>イリョウ</t>
    </rPh>
    <rPh sb="187" eb="189">
      <t>キカン</t>
    </rPh>
    <rPh sb="190" eb="192">
      <t>シセツ</t>
    </rPh>
    <rPh sb="192" eb="194">
      <t>ヨウケン</t>
    </rPh>
    <rPh sb="195" eb="196">
      <t>ミ</t>
    </rPh>
    <rPh sb="198" eb="200">
      <t>ヒツヨウ</t>
    </rPh>
    <rPh sb="215" eb="218">
      <t>カクコウモク</t>
    </rPh>
    <rPh sb="222" eb="224">
      <t>ガイトウ</t>
    </rPh>
    <rPh sb="226" eb="229">
      <t>センタクシ</t>
    </rPh>
    <rPh sb="232" eb="234">
      <t>キニュウ</t>
    </rPh>
    <phoneticPr fontId="2"/>
  </si>
  <si>
    <t>項目①　病棟単位で専用の病床確保を行っていること。</t>
    <rPh sb="0" eb="2">
      <t>コウモク</t>
    </rPh>
    <phoneticPr fontId="2"/>
  </si>
  <si>
    <t>チェック欄</t>
    <rPh sb="4" eb="5">
      <t>ラン</t>
    </rPh>
    <phoneticPr fontId="2"/>
  </si>
  <si>
    <t>(1又は２のいずれかに記入してください)</t>
    <rPh sb="2" eb="3">
      <t>マタ</t>
    </rPh>
    <rPh sb="11" eb="13">
      <t>キニュウ</t>
    </rPh>
    <phoneticPr fontId="2"/>
  </si>
  <si>
    <t>病棟単位でコロナ専用の病床確保を行っている</t>
    <rPh sb="0" eb="2">
      <t>ビョウトウ</t>
    </rPh>
    <rPh sb="2" eb="4">
      <t>タンイ</t>
    </rPh>
    <rPh sb="8" eb="10">
      <t>センヨウ</t>
    </rPh>
    <rPh sb="11" eb="13">
      <t>ビョウショウ</t>
    </rPh>
    <rPh sb="13" eb="15">
      <t>カクホ</t>
    </rPh>
    <rPh sb="16" eb="17">
      <t>オコナ</t>
    </rPh>
    <phoneticPr fontId="2"/>
  </si>
  <si>
    <t>ゾーニング等によりフロアを区切り、専らコロナ患者の対応を行う看護体制を明確にすること（※）で、既存の病棟を分割して対応している。
※　専任の看護体制を明確にすることについては、同一日に同一の看護師が複数の病棟で重複して勤務していなければ、月のシフトでみると同一の看護師が複数の病棟で重複して勤務していても差し支えありません。</t>
    <rPh sb="5" eb="6">
      <t>トウ</t>
    </rPh>
    <rPh sb="13" eb="15">
      <t>クギ</t>
    </rPh>
    <rPh sb="17" eb="18">
      <t>モッパ</t>
    </rPh>
    <rPh sb="22" eb="24">
      <t>カンジャ</t>
    </rPh>
    <rPh sb="25" eb="27">
      <t>タイオウ</t>
    </rPh>
    <rPh sb="28" eb="29">
      <t>オコナ</t>
    </rPh>
    <rPh sb="30" eb="32">
      <t>カンゴ</t>
    </rPh>
    <rPh sb="32" eb="34">
      <t>タイセイ</t>
    </rPh>
    <rPh sb="35" eb="37">
      <t>メイカク</t>
    </rPh>
    <rPh sb="47" eb="49">
      <t>キゾン</t>
    </rPh>
    <rPh sb="50" eb="52">
      <t>ビョウトウ</t>
    </rPh>
    <rPh sb="53" eb="55">
      <t>ブンカツ</t>
    </rPh>
    <rPh sb="57" eb="59">
      <t>タイオウ</t>
    </rPh>
    <rPh sb="68" eb="70">
      <t>センニン</t>
    </rPh>
    <rPh sb="71" eb="73">
      <t>カンゴ</t>
    </rPh>
    <rPh sb="73" eb="75">
      <t>タイセイ</t>
    </rPh>
    <rPh sb="76" eb="78">
      <t>メイカク</t>
    </rPh>
    <rPh sb="89" eb="91">
      <t>ドウイツ</t>
    </rPh>
    <rPh sb="91" eb="92">
      <t>ビ</t>
    </rPh>
    <rPh sb="93" eb="95">
      <t>ドウイツ</t>
    </rPh>
    <rPh sb="96" eb="99">
      <t>カンゴシ</t>
    </rPh>
    <rPh sb="100" eb="102">
      <t>フクスウ</t>
    </rPh>
    <rPh sb="103" eb="105">
      <t>ビョウトウ</t>
    </rPh>
    <rPh sb="106" eb="108">
      <t>チョウフク</t>
    </rPh>
    <rPh sb="110" eb="112">
      <t>キンム</t>
    </rPh>
    <rPh sb="120" eb="121">
      <t>ツキ</t>
    </rPh>
    <rPh sb="129" eb="131">
      <t>ドウイツ</t>
    </rPh>
    <rPh sb="132" eb="135">
      <t>カンゴシ</t>
    </rPh>
    <rPh sb="136" eb="138">
      <t>フクスウ</t>
    </rPh>
    <rPh sb="139" eb="141">
      <t>ビョウトウ</t>
    </rPh>
    <rPh sb="142" eb="144">
      <t>チョウフク</t>
    </rPh>
    <rPh sb="146" eb="148">
      <t>キンム</t>
    </rPh>
    <rPh sb="153" eb="154">
      <t>サ</t>
    </rPh>
    <rPh sb="155" eb="156">
      <t>ツカ</t>
    </rPh>
    <phoneticPr fontId="2"/>
  </si>
  <si>
    <t>項目②、③　その他の施設要件</t>
    <rPh sb="0" eb="2">
      <t>コウモク</t>
    </rPh>
    <rPh sb="8" eb="9">
      <t>ホカ</t>
    </rPh>
    <rPh sb="10" eb="12">
      <t>シセツ</t>
    </rPh>
    <rPh sb="12" eb="14">
      <t>ヨウケン</t>
    </rPh>
    <phoneticPr fontId="2"/>
  </si>
  <si>
    <t>項目②　確保しているすべての病床で、酸素投与及び呼吸モニタリングが可能
　　　　　 である。</t>
    <phoneticPr fontId="2"/>
  </si>
  <si>
    <t>項目③　療養病床ではない</t>
    <phoneticPr fontId="2"/>
  </si>
  <si>
    <t>〇要提出書類　 １　病棟平面図（フロアマップ）</t>
    <rPh sb="1" eb="2">
      <t>ヨウ</t>
    </rPh>
    <rPh sb="2" eb="4">
      <t>テイシュツ</t>
    </rPh>
    <phoneticPr fontId="2"/>
  </si>
  <si>
    <t>　補助を申請した病棟の平面図(病室、病床の数や番号が明らかなもの)
　図面には、専用病棟がどこか及び看護ステーションからの動線マーカー等で分かるように表示してください。また、ゾーニングの方法、状況(境界線等)も平面図上に表示してください。
（※既にご提出いただいた資料に記載いただいている場合は提出不要です。）</t>
    <rPh sb="48" eb="49">
      <t>オヨ</t>
    </rPh>
    <rPh sb="50" eb="52">
      <t>カンゴ</t>
    </rPh>
    <rPh sb="61" eb="63">
      <t>ドウセン</t>
    </rPh>
    <rPh sb="69" eb="70">
      <t>ワ</t>
    </rPh>
    <rPh sb="122" eb="123">
      <t>スデ</t>
    </rPh>
    <rPh sb="125" eb="127">
      <t>テイシュツ</t>
    </rPh>
    <rPh sb="132" eb="134">
      <t>シリョウ</t>
    </rPh>
    <rPh sb="135" eb="137">
      <t>キサイ</t>
    </rPh>
    <rPh sb="144" eb="146">
      <t>バアイ</t>
    </rPh>
    <rPh sb="147" eb="149">
      <t>テイシュツ</t>
    </rPh>
    <rPh sb="149" eb="151">
      <t>フヨウ</t>
    </rPh>
    <phoneticPr fontId="2"/>
  </si>
  <si>
    <t>　 要提出書類    ２　専任の看護体制を証する書類</t>
    <rPh sb="2" eb="3">
      <t>ヨウ</t>
    </rPh>
    <rPh sb="3" eb="5">
      <t>テイシュツ</t>
    </rPh>
    <rPh sb="5" eb="7">
      <t>ショルイ</t>
    </rPh>
    <rPh sb="13" eb="15">
      <t>センニン</t>
    </rPh>
    <rPh sb="16" eb="18">
      <t>カンゴ</t>
    </rPh>
    <rPh sb="18" eb="20">
      <t>タイセイ</t>
    </rPh>
    <rPh sb="21" eb="22">
      <t>ショウ</t>
    </rPh>
    <rPh sb="24" eb="26">
      <t>ショルイ</t>
    </rPh>
    <phoneticPr fontId="2"/>
  </si>
  <si>
    <t>　１でベッドマップを提出した期間の各日について、専任の看護体制に就いた方が誰か分かる資料を提出してください。（任意様式）</t>
    <rPh sb="10" eb="12">
      <t>テイシュツ</t>
    </rPh>
    <rPh sb="14" eb="16">
      <t>キカン</t>
    </rPh>
    <rPh sb="17" eb="19">
      <t>カクジツ</t>
    </rPh>
    <rPh sb="24" eb="26">
      <t>センニン</t>
    </rPh>
    <rPh sb="27" eb="29">
      <t>カンゴ</t>
    </rPh>
    <rPh sb="29" eb="31">
      <t>タイセイ</t>
    </rPh>
    <rPh sb="32" eb="33">
      <t>ツ</t>
    </rPh>
    <rPh sb="35" eb="36">
      <t>カタ</t>
    </rPh>
    <rPh sb="37" eb="38">
      <t>ダレ</t>
    </rPh>
    <rPh sb="39" eb="40">
      <t>ワ</t>
    </rPh>
    <rPh sb="42" eb="44">
      <t>シリョウ</t>
    </rPh>
    <rPh sb="45" eb="47">
      <t>テイシュツ</t>
    </rPh>
    <rPh sb="55" eb="57">
      <t>ニンイ</t>
    </rPh>
    <rPh sb="57" eb="59">
      <t>ヨウシキ</t>
    </rPh>
    <phoneticPr fontId="2"/>
  </si>
  <si>
    <t>クラスター要件確認資料</t>
    <rPh sb="5" eb="7">
      <t>ヨウケン</t>
    </rPh>
    <rPh sb="7" eb="9">
      <t>カクニン</t>
    </rPh>
    <rPh sb="9" eb="11">
      <t>シリョウ</t>
    </rPh>
    <phoneticPr fontId="2"/>
  </si>
  <si>
    <t>１　クラスターの発生期間</t>
    <rPh sb="8" eb="10">
      <t>ハッセイ</t>
    </rPh>
    <rPh sb="10" eb="12">
      <t>キカン</t>
    </rPh>
    <phoneticPr fontId="2"/>
  </si>
  <si>
    <t>始期</t>
    <rPh sb="0" eb="2">
      <t>シキ</t>
    </rPh>
    <phoneticPr fontId="2"/>
  </si>
  <si>
    <t>終期</t>
    <rPh sb="0" eb="2">
      <t>シュウキ</t>
    </rPh>
    <phoneticPr fontId="2"/>
  </si>
  <si>
    <t>令和５年　月　日</t>
    <rPh sb="0" eb="2">
      <t>レイワ</t>
    </rPh>
    <rPh sb="3" eb="4">
      <t>ネン</t>
    </rPh>
    <rPh sb="5" eb="6">
      <t>ガツ</t>
    </rPh>
    <rPh sb="7" eb="8">
      <t>ニチ</t>
    </rPh>
    <phoneticPr fontId="2"/>
  </si>
  <si>
    <t>　〇要提出書類</t>
    <rPh sb="2" eb="3">
      <t>ヨウ</t>
    </rPh>
    <rPh sb="3" eb="5">
      <t>テイシュツ</t>
    </rPh>
    <rPh sb="5" eb="7">
      <t>ショルイ</t>
    </rPh>
    <phoneticPr fontId="2"/>
  </si>
  <si>
    <t>　　保健所への届出、対外的に告知したホームページの写し等発生期間が分かる書類</t>
    <rPh sb="2" eb="5">
      <t>ホケンジョ</t>
    </rPh>
    <rPh sb="7" eb="9">
      <t>トドケデ</t>
    </rPh>
    <rPh sb="10" eb="13">
      <t>タイガイテキ</t>
    </rPh>
    <rPh sb="14" eb="16">
      <t>コクチ</t>
    </rPh>
    <rPh sb="25" eb="26">
      <t>ウツ</t>
    </rPh>
    <rPh sb="27" eb="28">
      <t>トウ</t>
    </rPh>
    <rPh sb="28" eb="30">
      <t>ハッセイ</t>
    </rPh>
    <rPh sb="30" eb="32">
      <t>キカン</t>
    </rPh>
    <rPh sb="33" eb="34">
      <t>ワ</t>
    </rPh>
    <rPh sb="36" eb="38">
      <t>ショルイ</t>
    </rPh>
    <phoneticPr fontId="2"/>
  </si>
  <si>
    <t>２　クラスター発生時の対応状況（概要）</t>
    <rPh sb="7" eb="9">
      <t>ハッセイ</t>
    </rPh>
    <rPh sb="9" eb="10">
      <t>ジ</t>
    </rPh>
    <rPh sb="11" eb="13">
      <t>タイオウ</t>
    </rPh>
    <rPh sb="13" eb="15">
      <t>ジョウキョウ</t>
    </rPh>
    <rPh sb="16" eb="18">
      <t>ガイヨウ</t>
    </rPh>
    <phoneticPr fontId="2"/>
  </si>
  <si>
    <t>１のクラスター発生の始期から終期までの貴院におけるクラスター対応の経過</t>
    <rPh sb="7" eb="9">
      <t>ハッセイ</t>
    </rPh>
    <rPh sb="10" eb="12">
      <t>シキ</t>
    </rPh>
    <rPh sb="14" eb="16">
      <t>シュウキ</t>
    </rPh>
    <rPh sb="19" eb="21">
      <t>キイン</t>
    </rPh>
    <rPh sb="30" eb="32">
      <t>タイオウ</t>
    </rPh>
    <rPh sb="33" eb="35">
      <t>ケイカ</t>
    </rPh>
    <phoneticPr fontId="2"/>
  </si>
  <si>
    <t>や一連の状況が分かる資料をご提出ください。</t>
    <phoneticPr fontId="2"/>
  </si>
  <si>
    <t>　　（職員の感染に係る情報提供は不要です。）</t>
    <rPh sb="3" eb="5">
      <t>ショクイン</t>
    </rPh>
    <rPh sb="6" eb="8">
      <t>カンセン</t>
    </rPh>
    <rPh sb="9" eb="10">
      <t>カカ</t>
    </rPh>
    <rPh sb="11" eb="13">
      <t>ジョウホウ</t>
    </rPh>
    <rPh sb="13" eb="15">
      <t>テイキョウ</t>
    </rPh>
    <rPh sb="16" eb="18">
      <t>フヨウ</t>
    </rPh>
    <phoneticPr fontId="2"/>
  </si>
  <si>
    <t>３　専用病棟、ゾーニング、専任看護体制</t>
    <rPh sb="2" eb="4">
      <t>センヨウ</t>
    </rPh>
    <rPh sb="4" eb="6">
      <t>ビョウトウ</t>
    </rPh>
    <rPh sb="13" eb="15">
      <t>センニン</t>
    </rPh>
    <rPh sb="15" eb="17">
      <t>カンゴ</t>
    </rPh>
    <rPh sb="17" eb="19">
      <t>タイセイ</t>
    </rPh>
    <phoneticPr fontId="2"/>
  </si>
  <si>
    <t>　（１）専用病棟</t>
    <rPh sb="4" eb="6">
      <t>センヨウ</t>
    </rPh>
    <rPh sb="6" eb="8">
      <t>ビョウトウ</t>
    </rPh>
    <phoneticPr fontId="2"/>
  </si>
  <si>
    <t>　　　ア　クラスター発生後、ゾーニング、専任看護体制の確立により「専用病棟」を</t>
    <rPh sb="20" eb="22">
      <t>センニン</t>
    </rPh>
    <rPh sb="22" eb="24">
      <t>カンゴ</t>
    </rPh>
    <rPh sb="24" eb="26">
      <t>タイセイ</t>
    </rPh>
    <rPh sb="27" eb="29">
      <t>カクリツ</t>
    </rPh>
    <phoneticPr fontId="2"/>
  </si>
  <si>
    <t>　　　　設定した日はいつですか。</t>
    <phoneticPr fontId="2"/>
  </si>
  <si>
    <t>回答欄</t>
    <rPh sb="0" eb="2">
      <t>カイトウ</t>
    </rPh>
    <rPh sb="2" eb="3">
      <t>ラン</t>
    </rPh>
    <phoneticPr fontId="2"/>
  </si>
  <si>
    <t>　　　イ　陽性患者の発症した日のうち最も遅い日はいつですか。</t>
    <rPh sb="10" eb="12">
      <t>ハッショウ</t>
    </rPh>
    <rPh sb="18" eb="19">
      <t>モット</t>
    </rPh>
    <rPh sb="20" eb="21">
      <t>オソ</t>
    </rPh>
    <rPh sb="22" eb="23">
      <t>ヒ</t>
    </rPh>
    <phoneticPr fontId="2"/>
  </si>
  <si>
    <t>　　　ウ　入院制限を解除した日</t>
    <rPh sb="5" eb="7">
      <t>ニュウイン</t>
    </rPh>
    <rPh sb="7" eb="9">
      <t>セイゲン</t>
    </rPh>
    <rPh sb="10" eb="12">
      <t>カイジョ</t>
    </rPh>
    <rPh sb="14" eb="15">
      <t>ヒ</t>
    </rPh>
    <phoneticPr fontId="2"/>
  </si>
  <si>
    <t>　（１のクラスターの終期、感染期間の最終日(イの日から10日後)、ウの解除した日の</t>
    <rPh sb="10" eb="12">
      <t>シュウキ</t>
    </rPh>
    <rPh sb="13" eb="15">
      <t>カンセン</t>
    </rPh>
    <rPh sb="15" eb="17">
      <t>キカン</t>
    </rPh>
    <rPh sb="18" eb="21">
      <t>サイシュウビ</t>
    </rPh>
    <rPh sb="24" eb="25">
      <t>ヒ</t>
    </rPh>
    <rPh sb="29" eb="30">
      <t>ニチ</t>
    </rPh>
    <rPh sb="30" eb="31">
      <t>ゴ</t>
    </rPh>
    <rPh sb="35" eb="37">
      <t>カイジョ</t>
    </rPh>
    <rPh sb="39" eb="40">
      <t>ヒ</t>
    </rPh>
    <phoneticPr fontId="2"/>
  </si>
  <si>
    <t>いずれか早い日までが、補助の対象となります。）</t>
    <phoneticPr fontId="2"/>
  </si>
  <si>
    <t>　（２）ゾーニング</t>
    <phoneticPr fontId="2"/>
  </si>
  <si>
    <t>〇要提出書類　 病棟平面図（フロアマップ）</t>
    <rPh sb="1" eb="2">
      <t>ヨウ</t>
    </rPh>
    <rPh sb="2" eb="4">
      <t>テイシュツ</t>
    </rPh>
    <rPh sb="4" eb="6">
      <t>ショルイ</t>
    </rPh>
    <phoneticPr fontId="2"/>
  </si>
  <si>
    <t>補助を申請した病棟の平面図(病室、病床の数や番号が明らかなもの)を提出してください。
図面には、陽性患者専用病棟として稼働した病床のほか、専用病棟化のため休止した病床があれば併せてそれらの配置をマーカー等で表示してください。
また、ゾーニングの方法、状況(境界線等)も平面図上に表示してください。</t>
    <rPh sb="0" eb="2">
      <t>ホジョ</t>
    </rPh>
    <rPh sb="3" eb="5">
      <t>シンセイ</t>
    </rPh>
    <rPh sb="33" eb="35">
      <t>テイシュツ</t>
    </rPh>
    <rPh sb="48" eb="50">
      <t>ヨウセイ</t>
    </rPh>
    <rPh sb="50" eb="52">
      <t>カンジャ</t>
    </rPh>
    <phoneticPr fontId="2"/>
  </si>
  <si>
    <t>　（３）専任看護体制</t>
    <phoneticPr fontId="2"/>
  </si>
  <si>
    <t xml:space="preserve">    陽性患者専用病棟設置のため、どのように看護体制を変更し、専任看護体制としたか、記載してください。</t>
    <rPh sb="4" eb="6">
      <t>ヨウセイ</t>
    </rPh>
    <rPh sb="6" eb="8">
      <t>カンジャ</t>
    </rPh>
    <rPh sb="8" eb="10">
      <t>センヨウ</t>
    </rPh>
    <rPh sb="10" eb="12">
      <t>ビョウトウ</t>
    </rPh>
    <rPh sb="12" eb="14">
      <t>セッチ</t>
    </rPh>
    <rPh sb="23" eb="25">
      <t>カンゴ</t>
    </rPh>
    <rPh sb="25" eb="27">
      <t>タイセイ</t>
    </rPh>
    <rPh sb="28" eb="30">
      <t>ヘンコウ</t>
    </rPh>
    <rPh sb="32" eb="34">
      <t>センニン</t>
    </rPh>
    <rPh sb="34" eb="36">
      <t>カンゴ</t>
    </rPh>
    <rPh sb="36" eb="38">
      <t>タイセイ</t>
    </rPh>
    <rPh sb="43" eb="45">
      <t>キサイ</t>
    </rPh>
    <phoneticPr fontId="2"/>
  </si>
  <si>
    <t xml:space="preserve">  また、スタッフをどのように確保したか、記載してください。</t>
    <rPh sb="15" eb="17">
      <t>カクホ</t>
    </rPh>
    <rPh sb="21" eb="23">
      <t>キサイ</t>
    </rPh>
    <phoneticPr fontId="2"/>
  </si>
  <si>
    <t>〇要提出書類　 看護スタッフの勤務割、シフト表</t>
    <rPh sb="1" eb="2">
      <t>ヨウ</t>
    </rPh>
    <rPh sb="2" eb="4">
      <t>テイシュツ</t>
    </rPh>
    <rPh sb="4" eb="6">
      <t>ショルイ</t>
    </rPh>
    <phoneticPr fontId="2"/>
  </si>
  <si>
    <t>１のクラスター発生の始期から終期までの間について、申請した専用病棟分、同じ</t>
    <rPh sb="25" eb="27">
      <t>シンセイ</t>
    </rPh>
    <phoneticPr fontId="2"/>
  </si>
  <si>
    <t>　　　　　 フロア内の他病棟分の双方を提出してください。</t>
    <phoneticPr fontId="2"/>
  </si>
  <si>
    <t>　（４）酸素投与及び呼吸モニタリング管理</t>
    <rPh sb="4" eb="6">
      <t>サンソ</t>
    </rPh>
    <rPh sb="6" eb="8">
      <t>トウヨ</t>
    </rPh>
    <rPh sb="8" eb="9">
      <t>オヨ</t>
    </rPh>
    <rPh sb="10" eb="12">
      <t>コキュウ</t>
    </rPh>
    <rPh sb="18" eb="20">
      <t>カンリ</t>
    </rPh>
    <phoneticPr fontId="2"/>
  </si>
  <si>
    <t>全ての病床で酸素投与及び呼吸モニタリングが可能である</t>
    <rPh sb="0" eb="1">
      <t>スベ</t>
    </rPh>
    <rPh sb="3" eb="5">
      <t>ビョウショウ</t>
    </rPh>
    <rPh sb="6" eb="8">
      <t>サンソ</t>
    </rPh>
    <rPh sb="8" eb="10">
      <t>トウヨ</t>
    </rPh>
    <rPh sb="10" eb="11">
      <t>オヨ</t>
    </rPh>
    <rPh sb="12" eb="14">
      <t>コキュウ</t>
    </rPh>
    <rPh sb="21" eb="23">
      <t>カノウ</t>
    </rPh>
    <phoneticPr fontId="2"/>
  </si>
  <si>
    <t>４　入院患者数（陽性となり専用病棟で継続的に治療した患者の数）</t>
    <rPh sb="2" eb="4">
      <t>ニュウイン</t>
    </rPh>
    <rPh sb="4" eb="6">
      <t>カンジャ</t>
    </rPh>
    <rPh sb="6" eb="7">
      <t>スウ</t>
    </rPh>
    <rPh sb="8" eb="10">
      <t>ヨウセイ</t>
    </rPh>
    <rPh sb="13" eb="15">
      <t>センヨウ</t>
    </rPh>
    <rPh sb="15" eb="17">
      <t>ビョウトウ</t>
    </rPh>
    <rPh sb="18" eb="21">
      <t>ケイゾクテキ</t>
    </rPh>
    <rPh sb="22" eb="24">
      <t>チリョウ</t>
    </rPh>
    <rPh sb="26" eb="28">
      <t>カンジャ</t>
    </rPh>
    <rPh sb="29" eb="30">
      <t>カズ</t>
    </rPh>
    <phoneticPr fontId="2"/>
  </si>
  <si>
    <t>人</t>
    <rPh sb="0" eb="1">
      <t>ニン</t>
    </rPh>
    <phoneticPr fontId="2"/>
  </si>
  <si>
    <t>〇要提出書類　 ベッドマップの写し(クラスター発生の前日から感染期間の最終日までの期間)
　　　　　　(空床補償・休床補償を申請した病棟の分全て)
　　　　　　　入退院管理システム等から出力又は病棟管理日誌等に記載されたもので、　
　　　　　　　病棟内の病室番号、病床番号、病床ごとの当該病床の入院患者氏名、その
　　　　　　患者の入退院日時が判明するものです。</t>
    <rPh sb="1" eb="2">
      <t>ヨウ</t>
    </rPh>
    <rPh sb="2" eb="4">
      <t>テイシュツ</t>
    </rPh>
    <rPh sb="4" eb="6">
      <t>ショルイ</t>
    </rPh>
    <rPh sb="52" eb="54">
      <t>クウショウ</t>
    </rPh>
    <rPh sb="54" eb="56">
      <t>ホショウ</t>
    </rPh>
    <rPh sb="57" eb="58">
      <t>ヤス</t>
    </rPh>
    <rPh sb="58" eb="59">
      <t>ユカ</t>
    </rPh>
    <rPh sb="59" eb="61">
      <t>ホショウ</t>
    </rPh>
    <rPh sb="62" eb="64">
      <t>シンセイ</t>
    </rPh>
    <rPh sb="70" eb="71">
      <t>スベ</t>
    </rPh>
    <rPh sb="137" eb="139">
      <t>ビョウショウ</t>
    </rPh>
    <phoneticPr fontId="2"/>
  </si>
  <si>
    <t>※　各種提出書類について、実績報告と併せて既にご提出いただいている方については、</t>
    <rPh sb="2" eb="4">
      <t>カクシュ</t>
    </rPh>
    <rPh sb="4" eb="6">
      <t>テイシュツ</t>
    </rPh>
    <rPh sb="6" eb="8">
      <t>ショルイ</t>
    </rPh>
    <rPh sb="13" eb="15">
      <t>ジッセキ</t>
    </rPh>
    <rPh sb="15" eb="17">
      <t>ホウコク</t>
    </rPh>
    <rPh sb="18" eb="19">
      <t>アワ</t>
    </rPh>
    <rPh sb="21" eb="22">
      <t>スデ</t>
    </rPh>
    <rPh sb="24" eb="26">
      <t>テイシュツ</t>
    </rPh>
    <rPh sb="33" eb="34">
      <t>カタ</t>
    </rPh>
    <phoneticPr fontId="2"/>
  </si>
  <si>
    <t>　再度ご提出いただく必要はありません。</t>
    <rPh sb="10" eb="12">
      <t>ヒツヨウ</t>
    </rPh>
    <phoneticPr fontId="2"/>
  </si>
  <si>
    <t>歳入歳出決算書抄本</t>
    <rPh sb="4" eb="6">
      <t>ケッサン</t>
    </rPh>
    <rPh sb="6" eb="7">
      <t>ショ</t>
    </rPh>
    <rPh sb="7" eb="9">
      <t>ショウホン</t>
    </rPh>
    <phoneticPr fontId="5"/>
  </si>
  <si>
    <r>
      <t>第６号様式</t>
    </r>
    <r>
      <rPr>
        <sz val="12"/>
        <color theme="1"/>
        <rFont val="ＭＳ 明朝"/>
        <family val="1"/>
        <charset val="128"/>
      </rPr>
      <t>（用紙　日本産業規格Ａ４縦長型）</t>
    </r>
    <phoneticPr fontId="2"/>
  </si>
  <si>
    <t>令和　年　　月　　日</t>
    <rPh sb="0" eb="2">
      <t>レイワ</t>
    </rPh>
    <rPh sb="3" eb="4">
      <t>ネン</t>
    </rPh>
    <rPh sb="6" eb="7">
      <t>ツキ</t>
    </rPh>
    <rPh sb="9" eb="10">
      <t>ニチ</t>
    </rPh>
    <phoneticPr fontId="2"/>
  </si>
  <si>
    <t>　※交付決定通知は後日となりますので、
　　６号様式の日付は空欄のまま提出してください。</t>
    <phoneticPr fontId="2"/>
  </si>
  <si>
    <t>川県新型コロナウイルス感染症患者等受入病床確保事業補助金交付要綱第12条第１項</t>
    <phoneticPr fontId="2"/>
  </si>
  <si>
    <t>の規定に基づき、次のとおり報告します。</t>
    <phoneticPr fontId="2"/>
  </si>
  <si>
    <t>１　精算額</t>
    <rPh sb="2" eb="5">
      <t>セイサンガク</t>
    </rPh>
    <phoneticPr fontId="2"/>
  </si>
  <si>
    <t>　補助金に関する事業実施実績（別紙５）　</t>
    <phoneticPr fontId="2"/>
  </si>
  <si>
    <t>３　事業の実施に要した経費精算額算出内訳（別紙６）</t>
    <phoneticPr fontId="2"/>
  </si>
  <si>
    <t>　(1)　歳入歳出決算書抄本</t>
    <phoneticPr fontId="2"/>
  </si>
  <si>
    <t>　(2)　別紙６に掲げる対象経費の支出額を証する資料</t>
    <phoneticPr fontId="2"/>
  </si>
  <si>
    <t>　(3)　別紙６に掲げる総事業費及び寄付金その他収入額を証する資料</t>
    <phoneticPr fontId="2"/>
  </si>
  <si>
    <t>　　令和５年度神奈川県新型コロナウイルス感染症患者等受入病床確保事業補助金
　　事業実績報告書</t>
    <phoneticPr fontId="2"/>
  </si>
  <si>
    <t>コロナウイルス感染症患者等受入病床確保事業を完了しましたので、令和５年度神奈</t>
    <phoneticPr fontId="2"/>
  </si>
  <si>
    <t>　令和　年  月  日付け 第   号をもって交付決定のあった令和５年度神奈川県新型</t>
    <phoneticPr fontId="2"/>
  </si>
  <si>
    <t>２　令和５年度神奈川県新型コロナウイルス感染症患者等受入病床確保事業</t>
    <phoneticPr fontId="2"/>
  </si>
  <si>
    <t>別紙５</t>
    <rPh sb="0" eb="2">
      <t>ベッシ</t>
    </rPh>
    <phoneticPr fontId="5"/>
  </si>
  <si>
    <t>別紙６</t>
    <rPh sb="0" eb="2">
      <t>ベッシ</t>
    </rPh>
    <phoneticPr fontId="5"/>
  </si>
  <si>
    <t>第６号様式（実績報告書）</t>
    <rPh sb="0" eb="1">
      <t>ダイ</t>
    </rPh>
    <rPh sb="2" eb="3">
      <t>ゴウ</t>
    </rPh>
    <rPh sb="3" eb="5">
      <t>ヨウシキ</t>
    </rPh>
    <rPh sb="6" eb="8">
      <t>ジッセキ</t>
    </rPh>
    <rPh sb="8" eb="11">
      <t>ホウコクショ</t>
    </rPh>
    <phoneticPr fontId="2"/>
  </si>
  <si>
    <t>別紙５（事業実施実績）</t>
    <rPh sb="0" eb="2">
      <t>ベッシ</t>
    </rPh>
    <rPh sb="4" eb="6">
      <t>ジギョウ</t>
    </rPh>
    <rPh sb="6" eb="8">
      <t>ジッシ</t>
    </rPh>
    <rPh sb="8" eb="10">
      <t>ジッセキ</t>
    </rPh>
    <phoneticPr fontId="2"/>
  </si>
  <si>
    <t>別紙６（各事業ごとの金額算出様式）</t>
    <rPh sb="0" eb="2">
      <t>ベッシ</t>
    </rPh>
    <phoneticPr fontId="2"/>
  </si>
  <si>
    <r>
      <t>歳入歳出</t>
    </r>
    <r>
      <rPr>
        <u/>
        <sz val="12"/>
        <rFont val="ＭＳ ゴシック"/>
        <family val="3"/>
        <charset val="128"/>
      </rPr>
      <t>決算</t>
    </r>
    <r>
      <rPr>
        <sz val="12"/>
        <rFont val="ＭＳ ゴシック"/>
        <family val="3"/>
        <charset val="128"/>
      </rPr>
      <t>書抄本</t>
    </r>
    <rPh sb="0" eb="2">
      <t>サイニュウ</t>
    </rPh>
    <rPh sb="2" eb="4">
      <t>サイシュツ</t>
    </rPh>
    <rPh sb="4" eb="6">
      <t>ケッサン</t>
    </rPh>
    <rPh sb="6" eb="7">
      <t>ショ</t>
    </rPh>
    <rPh sb="7" eb="9">
      <t>ショウホン</t>
    </rPh>
    <phoneticPr fontId="2"/>
  </si>
  <si>
    <t>一円単位の資料</t>
    <rPh sb="0" eb="1">
      <t>イチ</t>
    </rPh>
    <rPh sb="1" eb="2">
      <t>エン</t>
    </rPh>
    <rPh sb="2" eb="4">
      <t>タンイ</t>
    </rPh>
    <rPh sb="5" eb="7">
      <t>シリョウ</t>
    </rPh>
    <phoneticPr fontId="2"/>
  </si>
  <si>
    <t>受入病床確保補助金確認書</t>
    <phoneticPr fontId="2"/>
  </si>
  <si>
    <t>クラスター要件確認資料</t>
    <phoneticPr fontId="2"/>
  </si>
  <si>
    <t>院内感染によりクラスターが発生した医療機関に対する病床確保料の申請をいただく医療機関において、補助要件を満たしているか確認を行うものです。
※該当がなければ提出不要です。</t>
    <rPh sb="0" eb="2">
      <t>インナイ</t>
    </rPh>
    <rPh sb="2" eb="4">
      <t>カンセン</t>
    </rPh>
    <rPh sb="13" eb="15">
      <t>ハッセイ</t>
    </rPh>
    <rPh sb="17" eb="19">
      <t>イリョウ</t>
    </rPh>
    <rPh sb="19" eb="21">
      <t>キカン</t>
    </rPh>
    <rPh sb="22" eb="23">
      <t>タイ</t>
    </rPh>
    <rPh sb="25" eb="27">
      <t>ビョウショウ</t>
    </rPh>
    <rPh sb="27" eb="29">
      <t>カクホ</t>
    </rPh>
    <rPh sb="29" eb="30">
      <t>リョウ</t>
    </rPh>
    <rPh sb="31" eb="33">
      <t>シンセイ</t>
    </rPh>
    <rPh sb="38" eb="40">
      <t>イリョウ</t>
    </rPh>
    <rPh sb="40" eb="42">
      <t>キカン</t>
    </rPh>
    <rPh sb="47" eb="49">
      <t>ホジョ</t>
    </rPh>
    <rPh sb="49" eb="51">
      <t>ヨウケン</t>
    </rPh>
    <rPh sb="52" eb="53">
      <t>ミ</t>
    </rPh>
    <rPh sb="59" eb="61">
      <t>カクニン</t>
    </rPh>
    <rPh sb="62" eb="63">
      <t>オコナ</t>
    </rPh>
    <rPh sb="71" eb="73">
      <t>ガイトウ</t>
    </rPh>
    <rPh sb="78" eb="80">
      <t>テイシュツ</t>
    </rPh>
    <rPh sb="80" eb="82">
      <t>フヨウ</t>
    </rPh>
    <phoneticPr fontId="2"/>
  </si>
  <si>
    <t>別紙６－②（２）※５/８以降の病床確保料</t>
    <rPh sb="0" eb="2">
      <t>ベッシ</t>
    </rPh>
    <rPh sb="12" eb="14">
      <t>イコウ</t>
    </rPh>
    <rPh sb="15" eb="20">
      <t>ビョウショウカクホリョウ</t>
    </rPh>
    <phoneticPr fontId="2"/>
  </si>
  <si>
    <t>１対象病床</t>
    <rPh sb="1" eb="3">
      <t>タイショウ</t>
    </rPh>
    <rPh sb="3" eb="5">
      <t>ビョウショウ</t>
    </rPh>
    <phoneticPr fontId="2"/>
  </si>
  <si>
    <t>２病床単価</t>
    <rPh sb="1" eb="3">
      <t>ビョウショウ</t>
    </rPh>
    <rPh sb="3" eb="5">
      <t>タンカ</t>
    </rPh>
    <phoneticPr fontId="2"/>
  </si>
  <si>
    <t>〇　空床数計算シート（月別）クラスター（６月）</t>
    <rPh sb="2" eb="4">
      <t>クウショウ</t>
    </rPh>
    <rPh sb="4" eb="5">
      <t>スウ</t>
    </rPh>
    <rPh sb="5" eb="7">
      <t>ケイサン</t>
    </rPh>
    <rPh sb="11" eb="13">
      <t>ツキベツ</t>
    </rPh>
    <rPh sb="21" eb="22">
      <t>ガツ</t>
    </rPh>
    <phoneticPr fontId="26"/>
  </si>
  <si>
    <t>４月</t>
    <rPh sb="1" eb="2">
      <t>ガツ</t>
    </rPh>
    <phoneticPr fontId="26"/>
  </si>
  <si>
    <t>６月</t>
  </si>
  <si>
    <t>別紙４－②（２）※５/８以降の病床確保料</t>
    <rPh sb="0" eb="2">
      <t>ベッシ</t>
    </rPh>
    <rPh sb="12" eb="14">
      <t>イコウ</t>
    </rPh>
    <rPh sb="15" eb="20">
      <t>ビョウショウカクホリョウ</t>
    </rPh>
    <phoneticPr fontId="2"/>
  </si>
  <si>
    <t>別紙６（１）</t>
    <rPh sb="0" eb="2">
      <t>ベッシ</t>
    </rPh>
    <phoneticPr fontId="2"/>
  </si>
  <si>
    <t>別紙４（１）</t>
    <rPh sb="0" eb="2">
      <t>ベッシ</t>
    </rPh>
    <phoneticPr fontId="2"/>
  </si>
  <si>
    <t>※1　【（１）新型コロナウイルス感染症対策事業のその他知事が認めるもの】の重症患者又は
      中等症患者を受け入れ、酸素投与及び呼吸モニタリングなどが可能な病床</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50" eb="52">
      <t>チュウトウ</t>
    </rPh>
    <rPh sb="52" eb="53">
      <t>ショウ</t>
    </rPh>
    <rPh sb="53" eb="55">
      <t>カンジャ</t>
    </rPh>
    <rPh sb="56" eb="57">
      <t>ウ</t>
    </rPh>
    <rPh sb="58" eb="59">
      <t>イ</t>
    </rPh>
    <rPh sb="61" eb="63">
      <t>サンソ</t>
    </rPh>
    <rPh sb="63" eb="65">
      <t>トウヨ</t>
    </rPh>
    <rPh sb="65" eb="66">
      <t>オヨ</t>
    </rPh>
    <rPh sb="67" eb="69">
      <t>コキュウ</t>
    </rPh>
    <rPh sb="78" eb="80">
      <t>カノウ</t>
    </rPh>
    <rPh sb="81" eb="83">
      <t>ビョウショウ</t>
    </rPh>
    <phoneticPr fontId="26"/>
  </si>
  <si>
    <t>（R5.4.1～5.7）</t>
    <phoneticPr fontId="26"/>
  </si>
  <si>
    <t>～5.7</t>
    <phoneticPr fontId="26"/>
  </si>
  <si>
    <t>5.8～</t>
    <phoneticPr fontId="26"/>
  </si>
  <si>
    <t>5.8～</t>
    <phoneticPr fontId="2"/>
  </si>
  <si>
    <t>空床数（C)</t>
    <rPh sb="0" eb="2">
      <t>クウショウ</t>
    </rPh>
    <rPh sb="2" eb="3">
      <t>スウ</t>
    </rPh>
    <phoneticPr fontId="26"/>
  </si>
  <si>
    <t>〇　空床数計算シート（月別）クラスター（5.8～）</t>
    <rPh sb="2" eb="4">
      <t>クウショウ</t>
    </rPh>
    <rPh sb="4" eb="5">
      <t>スウ</t>
    </rPh>
    <rPh sb="5" eb="7">
      <t>ケイサン</t>
    </rPh>
    <rPh sb="11" eb="13">
      <t>ツキベツ</t>
    </rPh>
    <phoneticPr fontId="26"/>
  </si>
  <si>
    <t>〇　空床数計算シート（月別）クラスター（～5.7）</t>
    <rPh sb="2" eb="4">
      <t>クウショウ</t>
    </rPh>
    <rPh sb="4" eb="5">
      <t>スウ</t>
    </rPh>
    <rPh sb="5" eb="7">
      <t>ケイサン</t>
    </rPh>
    <rPh sb="11" eb="13">
      <t>ツキベツ</t>
    </rPh>
    <phoneticPr fontId="26"/>
  </si>
  <si>
    <t>別紙４及び６（参考資料）</t>
    <rPh sb="0" eb="2">
      <t>ベッシ</t>
    </rPh>
    <rPh sb="3" eb="4">
      <t>オヨ</t>
    </rPh>
    <rPh sb="7" eb="9">
      <t>サンコウ</t>
    </rPh>
    <rPh sb="9" eb="11">
      <t>シリョウ</t>
    </rPh>
    <phoneticPr fontId="26"/>
  </si>
  <si>
    <t>別紙４及び６（参考資料）</t>
    <rPh sb="0" eb="2">
      <t>ベッシ</t>
    </rPh>
    <rPh sb="7" eb="9">
      <t>サンコウ</t>
    </rPh>
    <rPh sb="9" eb="11">
      <t>シリョウ</t>
    </rPh>
    <phoneticPr fontId="26"/>
  </si>
  <si>
    <t>別紙４及び６（参考資料）</t>
    <phoneticPr fontId="2"/>
  </si>
  <si>
    <r>
      <t xml:space="preserve">「対象経費支出額」の「単価」欄の算定方法が分かる資料
</t>
    </r>
    <r>
      <rPr>
        <b/>
        <sz val="12"/>
        <color rgb="FFFF0000"/>
        <rFont val="ＭＳ ゴシック"/>
        <family val="3"/>
        <charset val="128"/>
      </rPr>
      <t>※重点医療機関として申請する場合は、R5.4.1‐R5.5.7とR5.5.8-R5.6.30それぞれの期間の根拠資料を提出ください。（両期間に該当する資料は対象外）</t>
    </r>
    <r>
      <rPr>
        <sz val="12"/>
        <rFont val="ＭＳ ゴシック"/>
        <family val="3"/>
        <charset val="128"/>
      </rPr>
      <t xml:space="preserve">
①対象期間中の該当病床の全患者の診療報酬の合計点数、全入院延べ日数の分かる資料
②算定に使用した診療報酬明細書の写し(個人情報が抹消されたもの)各単価ごとに３～５人分、及び、それらの集計結果表(①によれない場合)※入院日数１日は計算対象外</t>
    </r>
    <rPh sb="28" eb="34">
      <t>ジュウテンイリョウキカン</t>
    </rPh>
    <rPh sb="78" eb="80">
      <t>キカン</t>
    </rPh>
    <rPh sb="81" eb="85">
      <t>コンキョシリョウ</t>
    </rPh>
    <rPh sb="86" eb="88">
      <t>テイシュツ</t>
    </rPh>
    <rPh sb="94" eb="95">
      <t>リョウ</t>
    </rPh>
    <rPh sb="95" eb="97">
      <t>キカン</t>
    </rPh>
    <rPh sb="98" eb="100">
      <t>ガイトウ</t>
    </rPh>
    <rPh sb="102" eb="104">
      <t>シリョウ</t>
    </rPh>
    <rPh sb="105" eb="108">
      <t>タイショウガイ</t>
    </rPh>
    <phoneticPr fontId="2"/>
  </si>
  <si>
    <t>退院した後、新規患者の入院ができない病床の病床確保料</t>
    <rPh sb="21" eb="26">
      <t>ビョウショウカクホリョウ</t>
    </rPh>
    <phoneticPr fontId="2"/>
  </si>
  <si>
    <t>退院した後、新規患者の入院ができない病床の病床確保料</t>
    <rPh sb="0" eb="2">
      <t>タイイン</t>
    </rPh>
    <rPh sb="4" eb="5">
      <t>アト</t>
    </rPh>
    <rPh sb="6" eb="10">
      <t>シンキカンジャ</t>
    </rPh>
    <rPh sb="11" eb="13">
      <t>ニュウイン</t>
    </rPh>
    <rPh sb="18" eb="20">
      <t>ビョウショウ</t>
    </rPh>
    <rPh sb="21" eb="26">
      <t>ビョウショウカクホリョウ</t>
    </rPh>
    <phoneticPr fontId="2"/>
  </si>
  <si>
    <t>実績報告書における人員配置基準を満たしているか。</t>
    <rPh sb="0" eb="2">
      <t>ジッセキ</t>
    </rPh>
    <rPh sb="2" eb="5">
      <t>ホウコクショ</t>
    </rPh>
    <rPh sb="9" eb="15">
      <t>ジンインハイチキジュン</t>
    </rPh>
    <rPh sb="16" eb="17">
      <t>ミ</t>
    </rPh>
    <phoneticPr fontId="2"/>
  </si>
  <si>
    <r>
      <rPr>
        <b/>
        <sz val="10"/>
        <rFont val="ＭＳ ゴシック"/>
        <family val="3"/>
        <charset val="128"/>
      </rPr>
      <t>１．空床数の算出方法について</t>
    </r>
    <r>
      <rPr>
        <sz val="10"/>
        <rFont val="ＭＳ ゴシック"/>
        <family val="3"/>
        <charset val="128"/>
      </rPr>
      <t xml:space="preserve">
　空床数の算出方法について確認を行うものです。
</t>
    </r>
    <r>
      <rPr>
        <b/>
        <sz val="10"/>
        <rFont val="ＭＳ ゴシック"/>
        <family val="3"/>
        <charset val="128"/>
      </rPr>
      <t>２．重点医療機関について</t>
    </r>
    <r>
      <rPr>
        <sz val="10"/>
        <rFont val="ＭＳ ゴシック"/>
        <family val="3"/>
        <charset val="128"/>
      </rPr>
      <t xml:space="preserve">
　重点医療機関の要件を満たしているかの確認を行うものです。</t>
    </r>
    <r>
      <rPr>
        <sz val="10"/>
        <color rgb="FFFF0000"/>
        <rFont val="ＭＳ ゴシック"/>
        <family val="3"/>
        <charset val="128"/>
      </rPr>
      <t xml:space="preserve">第１四半期で新たに重点医療機関の区分により申請する医療機関及び、神奈川県新型コロナウイルス感染症対策指針に伴い病床運用を変更した医療機関のみご回答ください。
</t>
    </r>
    <r>
      <rPr>
        <b/>
        <sz val="10"/>
        <rFont val="ＭＳ ゴシック"/>
        <family val="3"/>
        <charset val="128"/>
      </rPr>
      <t>３．HCU・ICUの人員配置について</t>
    </r>
    <rPh sb="2" eb="4">
      <t>クウショウ</t>
    </rPh>
    <rPh sb="4" eb="5">
      <t>スウ</t>
    </rPh>
    <rPh sb="6" eb="8">
      <t>サンシュツ</t>
    </rPh>
    <rPh sb="8" eb="10">
      <t>ホウホウ</t>
    </rPh>
    <rPh sb="16" eb="18">
      <t>クウショウ</t>
    </rPh>
    <rPh sb="18" eb="19">
      <t>スウ</t>
    </rPh>
    <rPh sb="20" eb="22">
      <t>サンシュツ</t>
    </rPh>
    <rPh sb="22" eb="24">
      <t>ホウホウ</t>
    </rPh>
    <rPh sb="28" eb="30">
      <t>カクニン</t>
    </rPh>
    <rPh sb="31" eb="32">
      <t>オコナ</t>
    </rPh>
    <rPh sb="41" eb="43">
      <t>ジュウテン</t>
    </rPh>
    <rPh sb="43" eb="45">
      <t>イリョウ</t>
    </rPh>
    <rPh sb="45" eb="47">
      <t>キカン</t>
    </rPh>
    <rPh sb="53" eb="55">
      <t>ジュウテン</t>
    </rPh>
    <rPh sb="55" eb="57">
      <t>イリョウ</t>
    </rPh>
    <rPh sb="57" eb="59">
      <t>キカン</t>
    </rPh>
    <rPh sb="60" eb="62">
      <t>ヨウケン</t>
    </rPh>
    <rPh sb="63" eb="64">
      <t>ミ</t>
    </rPh>
    <rPh sb="71" eb="73">
      <t>カクニン</t>
    </rPh>
    <rPh sb="74" eb="75">
      <t>オコナ</t>
    </rPh>
    <rPh sb="81" eb="82">
      <t>ダイ</t>
    </rPh>
    <rPh sb="83" eb="86">
      <t>シハンキ</t>
    </rPh>
    <rPh sb="87" eb="88">
      <t>アラ</t>
    </rPh>
    <rPh sb="90" eb="92">
      <t>ジュウテン</t>
    </rPh>
    <rPh sb="92" eb="94">
      <t>イリョウ</t>
    </rPh>
    <rPh sb="94" eb="96">
      <t>キカン</t>
    </rPh>
    <rPh sb="97" eb="99">
      <t>クブン</t>
    </rPh>
    <rPh sb="102" eb="104">
      <t>シンセイ</t>
    </rPh>
    <rPh sb="106" eb="108">
      <t>イリョウ</t>
    </rPh>
    <rPh sb="108" eb="110">
      <t>キカン</t>
    </rPh>
    <rPh sb="110" eb="111">
      <t>オヨ</t>
    </rPh>
    <rPh sb="113" eb="117">
      <t>カナガワケン</t>
    </rPh>
    <rPh sb="117" eb="119">
      <t>シンガタ</t>
    </rPh>
    <rPh sb="126" eb="129">
      <t>カンセンショウ</t>
    </rPh>
    <rPh sb="129" eb="131">
      <t>タイサク</t>
    </rPh>
    <rPh sb="131" eb="133">
      <t>シシン</t>
    </rPh>
    <rPh sb="134" eb="135">
      <t>トモナ</t>
    </rPh>
    <rPh sb="136" eb="138">
      <t>ビョウショウ</t>
    </rPh>
    <rPh sb="138" eb="140">
      <t>ウンヨウ</t>
    </rPh>
    <rPh sb="141" eb="143">
      <t>ヘンコウ</t>
    </rPh>
    <rPh sb="145" eb="147">
      <t>イリョウ</t>
    </rPh>
    <rPh sb="147" eb="149">
      <t>キカン</t>
    </rPh>
    <rPh sb="152" eb="154">
      <t>カイトウ</t>
    </rPh>
    <phoneticPr fontId="2"/>
  </si>
  <si>
    <r>
      <rPr>
        <u/>
        <sz val="11"/>
        <rFont val="ＭＳ ゴシック"/>
        <family val="3"/>
        <charset val="128"/>
      </rPr>
      <t>要提出書類</t>
    </r>
    <r>
      <rPr>
        <sz val="11"/>
        <rFont val="ＭＳ ゴシック"/>
        <family val="3"/>
        <charset val="128"/>
      </rPr>
      <t xml:space="preserve">
　</t>
    </r>
    <r>
      <rPr>
        <b/>
        <sz val="11"/>
        <rFont val="ＭＳ ゴシック"/>
        <family val="3"/>
        <charset val="128"/>
      </rPr>
      <t>空床数の算出方法について</t>
    </r>
    <r>
      <rPr>
        <sz val="11"/>
        <rFont val="ＭＳ ゴシック"/>
        <family val="3"/>
        <charset val="128"/>
      </rPr>
      <t>：①ベッドマップの写し
　②システム等から出力された入退院日時のわかるもの
　</t>
    </r>
    <r>
      <rPr>
        <b/>
        <sz val="11"/>
        <rFont val="ＭＳ ゴシック"/>
        <family val="3"/>
        <charset val="128"/>
      </rPr>
      <t>重点医療機関について</t>
    </r>
    <r>
      <rPr>
        <sz val="11"/>
        <rFont val="ＭＳ ゴシック"/>
        <family val="3"/>
        <charset val="128"/>
      </rPr>
      <t>：
　①病棟平面図②専任の看護体制を証する書類
　</t>
    </r>
    <r>
      <rPr>
        <b/>
        <sz val="11"/>
        <rFont val="ＭＳ ゴシック"/>
        <family val="3"/>
        <charset val="128"/>
      </rPr>
      <t>HCU・ICUの人員配置について</t>
    </r>
    <r>
      <rPr>
        <sz val="11"/>
        <rFont val="ＭＳ ゴシック"/>
        <family val="3"/>
        <charset val="128"/>
      </rPr>
      <t>：ＩＣＵ、ＨＣＵ病床の関東厚生局へ
　の届け出（施設基準に係る届出書類等）等</t>
    </r>
    <rPh sb="0" eb="1">
      <t>ヨウ</t>
    </rPh>
    <rPh sb="1" eb="3">
      <t>テイシュツ</t>
    </rPh>
    <rPh sb="3" eb="5">
      <t>ショルイ</t>
    </rPh>
    <rPh sb="7" eb="9">
      <t>クウショウ</t>
    </rPh>
    <rPh sb="9" eb="10">
      <t>スウ</t>
    </rPh>
    <rPh sb="11" eb="13">
      <t>サンシュツ</t>
    </rPh>
    <rPh sb="13" eb="15">
      <t>ホウホウ</t>
    </rPh>
    <rPh sb="28" eb="29">
      <t>ウツ</t>
    </rPh>
    <rPh sb="37" eb="38">
      <t>トウ</t>
    </rPh>
    <rPh sb="40" eb="42">
      <t>シュツリョク</t>
    </rPh>
    <rPh sb="45" eb="48">
      <t>ニュウタイイン</t>
    </rPh>
    <rPh sb="48" eb="50">
      <t>ニチジ</t>
    </rPh>
    <rPh sb="58" eb="60">
      <t>ジュウテン</t>
    </rPh>
    <rPh sb="60" eb="62">
      <t>イリョウ</t>
    </rPh>
    <rPh sb="62" eb="64">
      <t>キカン</t>
    </rPh>
    <rPh sb="72" eb="74">
      <t>ビョウトウ</t>
    </rPh>
    <rPh sb="74" eb="77">
      <t>ヘイメンズ</t>
    </rPh>
    <rPh sb="78" eb="80">
      <t>センニン</t>
    </rPh>
    <rPh sb="81" eb="83">
      <t>カンゴ</t>
    </rPh>
    <rPh sb="83" eb="85">
      <t>タイセイ</t>
    </rPh>
    <rPh sb="86" eb="87">
      <t>ショウ</t>
    </rPh>
    <rPh sb="89" eb="91">
      <t>ショルイ</t>
    </rPh>
    <phoneticPr fontId="2"/>
  </si>
  <si>
    <t>構造上の事情による休止病床の病床確保料</t>
    <rPh sb="0" eb="3">
      <t>コウゾウジョウ</t>
    </rPh>
    <rPh sb="4" eb="6">
      <t>ジジョウ</t>
    </rPh>
    <rPh sb="9" eb="13">
      <t>キュウシビョウショウ</t>
    </rPh>
    <rPh sb="14" eb="19">
      <t>ビョウショウカクホリョウ</t>
    </rPh>
    <phoneticPr fontId="2"/>
  </si>
  <si>
    <t>構造上の事情による休止病床</t>
    <rPh sb="0" eb="3">
      <t>コウゾウジョウ</t>
    </rPh>
    <rPh sb="4" eb="6">
      <t>ジジョウ</t>
    </rPh>
    <rPh sb="9" eb="13">
      <t>キュウシビョウショウ</t>
    </rPh>
    <phoneticPr fontId="26"/>
  </si>
  <si>
    <t>構造上の事情による休止病床数の上限確認</t>
    <rPh sb="0" eb="3">
      <t>コウゾウジョウ</t>
    </rPh>
    <rPh sb="4" eb="6">
      <t>ジジョウ</t>
    </rPh>
    <phoneticPr fontId="26"/>
  </si>
  <si>
    <t>※7　 ＩＣＵ・ＨＣＵ病床以外の確保病床について、多床室を確保病床とするとき、構造上の事情により個室化が困難な場合は、確保病床１床あたり２床、休止病床とすることが可能です。</t>
    <rPh sb="16" eb="18">
      <t>カクホ</t>
    </rPh>
    <rPh sb="29" eb="31">
      <t>カクホ</t>
    </rPh>
    <rPh sb="59" eb="61">
      <t>カクホ</t>
    </rPh>
    <phoneticPr fontId="2"/>
  </si>
  <si>
    <t>※8　 ＩＣＵ・ＨＣＵ病床以外の確保病床について、多床室を確保病床とするとき、構造上の事情により個室化が困難な場合は、確保病床１床あたり２床、休止病床とすることが可能です。</t>
    <rPh sb="13" eb="15">
      <t>イガイ</t>
    </rPh>
    <rPh sb="16" eb="18">
      <t>カクホ</t>
    </rPh>
    <rPh sb="18" eb="20">
      <t>ビョウショウ</t>
    </rPh>
    <rPh sb="25" eb="28">
      <t>タショウシツ</t>
    </rPh>
    <rPh sb="29" eb="31">
      <t>カクホ</t>
    </rPh>
    <rPh sb="31" eb="33">
      <t>ビョウショウ</t>
    </rPh>
    <rPh sb="39" eb="42">
      <t>コウゾウジョウ</t>
    </rPh>
    <rPh sb="43" eb="45">
      <t>ジジョウ</t>
    </rPh>
    <rPh sb="48" eb="50">
      <t>コシツ</t>
    </rPh>
    <rPh sb="50" eb="51">
      <t>カ</t>
    </rPh>
    <rPh sb="52" eb="54">
      <t>コンナン</t>
    </rPh>
    <rPh sb="55" eb="57">
      <t>バアイ</t>
    </rPh>
    <rPh sb="59" eb="61">
      <t>カクホ</t>
    </rPh>
    <rPh sb="61" eb="63">
      <t>ビョウショウ</t>
    </rPh>
    <rPh sb="64" eb="65">
      <t>ショウ</t>
    </rPh>
    <rPh sb="69" eb="70">
      <t>ショウ</t>
    </rPh>
    <rPh sb="71" eb="75">
      <t>キュウシビョウショウ</t>
    </rPh>
    <rPh sb="81" eb="83">
      <t>カノウ</t>
    </rPh>
    <phoneticPr fontId="2"/>
  </si>
  <si>
    <t>３　HCU・ICU即応病床に係る人員配置について</t>
    <rPh sb="9" eb="11">
      <t>ソクオウ</t>
    </rPh>
    <rPh sb="11" eb="13">
      <t>ビョウショウ</t>
    </rPh>
    <rPh sb="14" eb="15">
      <t>カカ</t>
    </rPh>
    <rPh sb="16" eb="18">
      <t>ジンイン</t>
    </rPh>
    <rPh sb="18" eb="20">
      <t>ハイチ</t>
    </rPh>
    <phoneticPr fontId="2"/>
  </si>
  <si>
    <t xml:space="preserve"> 　ICU及びHCUの区分で空床補償を申請する場合、当該区分で申請する即応病床の全てについて人員配置基準を満たす必要があり、満たしていない日については当該区分での補助申請はできません。（会計検査院指摘事項）
　つきましては、各項目について該当する選択肢に〇を記入してください。</t>
    <rPh sb="5" eb="6">
      <t>オヨ</t>
    </rPh>
    <rPh sb="11" eb="13">
      <t>クブン</t>
    </rPh>
    <rPh sb="14" eb="16">
      <t>クウショウ</t>
    </rPh>
    <rPh sb="16" eb="18">
      <t>ホショウ</t>
    </rPh>
    <rPh sb="19" eb="21">
      <t>シンセイ</t>
    </rPh>
    <rPh sb="23" eb="25">
      <t>バアイ</t>
    </rPh>
    <rPh sb="26" eb="28">
      <t>トウガイ</t>
    </rPh>
    <rPh sb="28" eb="30">
      <t>クブン</t>
    </rPh>
    <rPh sb="31" eb="33">
      <t>シンセイ</t>
    </rPh>
    <rPh sb="35" eb="37">
      <t>ソクオウ</t>
    </rPh>
    <rPh sb="37" eb="39">
      <t>ビョウショウ</t>
    </rPh>
    <rPh sb="40" eb="41">
      <t>スベ</t>
    </rPh>
    <rPh sb="46" eb="48">
      <t>ジンイン</t>
    </rPh>
    <rPh sb="48" eb="50">
      <t>ハイチ</t>
    </rPh>
    <rPh sb="50" eb="52">
      <t>キジュン</t>
    </rPh>
    <rPh sb="53" eb="54">
      <t>ミ</t>
    </rPh>
    <rPh sb="56" eb="58">
      <t>ヒツヨウ</t>
    </rPh>
    <rPh sb="62" eb="63">
      <t>ミ</t>
    </rPh>
    <rPh sb="69" eb="70">
      <t>ヒ</t>
    </rPh>
    <rPh sb="75" eb="77">
      <t>トウガイ</t>
    </rPh>
    <rPh sb="77" eb="79">
      <t>クブン</t>
    </rPh>
    <rPh sb="81" eb="83">
      <t>ホジョ</t>
    </rPh>
    <rPh sb="83" eb="85">
      <t>シンセイ</t>
    </rPh>
    <rPh sb="93" eb="95">
      <t>カイケイ</t>
    </rPh>
    <rPh sb="95" eb="98">
      <t>ケンサイン</t>
    </rPh>
    <rPh sb="98" eb="100">
      <t>シテキ</t>
    </rPh>
    <rPh sb="100" eb="102">
      <t>ジコウ</t>
    </rPh>
    <phoneticPr fontId="2"/>
  </si>
  <si>
    <t>ICU及びHCUの区分で空床補償を申請する全ての日について、当該区分の人員配置基準を確保している。
（ICU １：２、HCU １:４あるいは１：５（厚生労働省への届出内容による））</t>
    <rPh sb="3" eb="4">
      <t>オヨ</t>
    </rPh>
    <rPh sb="9" eb="11">
      <t>クブン</t>
    </rPh>
    <rPh sb="12" eb="14">
      <t>クウショウ</t>
    </rPh>
    <rPh sb="14" eb="16">
      <t>ホショウ</t>
    </rPh>
    <rPh sb="17" eb="19">
      <t>シンセイ</t>
    </rPh>
    <rPh sb="21" eb="22">
      <t>スベ</t>
    </rPh>
    <rPh sb="24" eb="25">
      <t>ヒ</t>
    </rPh>
    <rPh sb="30" eb="32">
      <t>トウガイ</t>
    </rPh>
    <rPh sb="32" eb="34">
      <t>クブン</t>
    </rPh>
    <rPh sb="35" eb="41">
      <t>ジンインハイチキジュン</t>
    </rPh>
    <rPh sb="42" eb="44">
      <t>カクホ</t>
    </rPh>
    <rPh sb="74" eb="76">
      <t>コウセイ</t>
    </rPh>
    <rPh sb="76" eb="79">
      <t>ロウドウショウ</t>
    </rPh>
    <rPh sb="81" eb="83">
      <t>トドケデ</t>
    </rPh>
    <rPh sb="83" eb="85">
      <t>ナイヨウ</t>
    </rPh>
    <phoneticPr fontId="2"/>
  </si>
  <si>
    <t>ICU及びHCUの区分で空床補償を申請する全ての日について、当該区分の人員配置基準を確保しておらず、不足している日がある。
（ICU １：２、HCU １:４あるいは１：５（厚生労働省への届出内容による））</t>
    <rPh sb="3" eb="4">
      <t>オヨ</t>
    </rPh>
    <rPh sb="9" eb="11">
      <t>クブン</t>
    </rPh>
    <rPh sb="12" eb="14">
      <t>クウショウ</t>
    </rPh>
    <rPh sb="14" eb="16">
      <t>ホショウ</t>
    </rPh>
    <rPh sb="17" eb="19">
      <t>シンセイ</t>
    </rPh>
    <rPh sb="21" eb="22">
      <t>スベ</t>
    </rPh>
    <rPh sb="24" eb="25">
      <t>ヒ</t>
    </rPh>
    <rPh sb="30" eb="32">
      <t>トウガイ</t>
    </rPh>
    <rPh sb="32" eb="34">
      <t>クブン</t>
    </rPh>
    <rPh sb="35" eb="41">
      <t>ジンインハイチキジュン</t>
    </rPh>
    <rPh sb="42" eb="44">
      <t>カクホ</t>
    </rPh>
    <rPh sb="50" eb="52">
      <t>フソク</t>
    </rPh>
    <rPh sb="56" eb="57">
      <t>ヒ</t>
    </rPh>
    <rPh sb="86" eb="88">
      <t>コウセイ</t>
    </rPh>
    <rPh sb="88" eb="91">
      <t>ロウドウショウ</t>
    </rPh>
    <rPh sb="93" eb="95">
      <t>トドケデ</t>
    </rPh>
    <rPh sb="95" eb="97">
      <t>ナイヨウ</t>
    </rPh>
    <phoneticPr fontId="2"/>
  </si>
  <si>
    <t>　２をご回答いただいた場合、人員確保基準を不足している日はICU、HCU区分による申請はできません。基準を満たす日のみを同区分の申請になるように修正の上、ご申請ください。</t>
    <rPh sb="4" eb="6">
      <t>カイトウ</t>
    </rPh>
    <rPh sb="11" eb="13">
      <t>バアイ</t>
    </rPh>
    <rPh sb="14" eb="16">
      <t>ジンイン</t>
    </rPh>
    <rPh sb="16" eb="18">
      <t>カクホ</t>
    </rPh>
    <rPh sb="18" eb="20">
      <t>キジュン</t>
    </rPh>
    <rPh sb="21" eb="23">
      <t>フソク</t>
    </rPh>
    <rPh sb="27" eb="28">
      <t>ヒ</t>
    </rPh>
    <rPh sb="36" eb="38">
      <t>クブン</t>
    </rPh>
    <rPh sb="41" eb="43">
      <t>シンセイ</t>
    </rPh>
    <rPh sb="50" eb="52">
      <t>キジュン</t>
    </rPh>
    <rPh sb="53" eb="54">
      <t>ミ</t>
    </rPh>
    <rPh sb="56" eb="57">
      <t>ヒ</t>
    </rPh>
    <rPh sb="60" eb="61">
      <t>ドウ</t>
    </rPh>
    <rPh sb="61" eb="63">
      <t>クブン</t>
    </rPh>
    <rPh sb="64" eb="66">
      <t>シンセイ</t>
    </rPh>
    <rPh sb="72" eb="74">
      <t>シュウセイ</t>
    </rPh>
    <rPh sb="75" eb="76">
      <t>ウエ</t>
    </rPh>
    <rPh sb="78" eb="80">
      <t>シンセイ</t>
    </rPh>
    <phoneticPr fontId="2"/>
  </si>
  <si>
    <t xml:space="preserve">〇要提出書類
ＩＣＵ、ＨＣＵ病床の関東厚生局への届出（施設基準に係る届出書類等）等
ICU及びHCU空床として申請する期間中の当該病床の看護配置人数が分かる書類
申請するICU、HCU病床の所在が分かる平面図
</t>
    <rPh sb="1" eb="2">
      <t>ヨウ</t>
    </rPh>
    <rPh sb="2" eb="4">
      <t>テイシュツ</t>
    </rPh>
    <rPh sb="45" eb="46">
      <t>オヨ</t>
    </rPh>
    <rPh sb="50" eb="52">
      <t>クウショウ</t>
    </rPh>
    <rPh sb="55" eb="57">
      <t>シンセイ</t>
    </rPh>
    <rPh sb="59" eb="62">
      <t>キカンチュウ</t>
    </rPh>
    <rPh sb="63" eb="65">
      <t>トウガイ</t>
    </rPh>
    <rPh sb="65" eb="67">
      <t>ビョウショウ</t>
    </rPh>
    <rPh sb="68" eb="74">
      <t>カンゴハイチニンズウ</t>
    </rPh>
    <rPh sb="75" eb="76">
      <t>ワ</t>
    </rPh>
    <rPh sb="78" eb="80">
      <t>ショルイ</t>
    </rPh>
    <rPh sb="81" eb="83">
      <t>シンセイ</t>
    </rPh>
    <rPh sb="92" eb="94">
      <t>ビョウショウ</t>
    </rPh>
    <rPh sb="95" eb="97">
      <t>ショザイ</t>
    </rPh>
    <rPh sb="98" eb="99">
      <t>ワ</t>
    </rPh>
    <rPh sb="101" eb="104">
      <t>ヘイメンズ</t>
    </rPh>
    <phoneticPr fontId="2"/>
  </si>
  <si>
    <t>稼働病床数(A)</t>
    <rPh sb="0" eb="2">
      <t>カドウ</t>
    </rPh>
    <rPh sb="2" eb="5">
      <t>ビョウショウスウ</t>
    </rPh>
    <phoneticPr fontId="26"/>
  </si>
  <si>
    <t>稼働病床数（A）</t>
    <rPh sb="0" eb="2">
      <t>カドウ</t>
    </rPh>
    <rPh sb="2" eb="5">
      <t>ビョウショウスウ</t>
    </rPh>
    <phoneticPr fontId="26"/>
  </si>
  <si>
    <t>※1　稼働病床数（A）には、新型コロナウイルス患者専用病床として実際に稼働した病床数を記載してください。</t>
    <rPh sb="3" eb="5">
      <t>カドウ</t>
    </rPh>
    <rPh sb="5" eb="8">
      <t>ビョウショウスウ</t>
    </rPh>
    <rPh sb="39" eb="42">
      <t>ビョウショウスウ</t>
    </rPh>
    <phoneticPr fontId="26"/>
  </si>
  <si>
    <t>※3　休止病床数は、稼働病床１床あたり２床まで（ＩＣＵ・ＨＣＵ病床（重症者・中等症者病床）は４床まで）が補助の上限です。</t>
    <rPh sb="3" eb="5">
      <t>キュウシ</t>
    </rPh>
    <rPh sb="5" eb="7">
      <t>ビョウショウ</t>
    </rPh>
    <rPh sb="7" eb="8">
      <t>スウ</t>
    </rPh>
    <rPh sb="10" eb="12">
      <t>カドウ</t>
    </rPh>
    <rPh sb="12" eb="14">
      <t>ビョウショウ</t>
    </rPh>
    <rPh sb="15" eb="16">
      <t>ショウ</t>
    </rPh>
    <rPh sb="20" eb="21">
      <t>ユカ</t>
    </rPh>
    <rPh sb="31" eb="33">
      <t>ビョウショウ</t>
    </rPh>
    <rPh sb="34" eb="37">
      <t>ジュウショウシャ</t>
    </rPh>
    <rPh sb="38" eb="40">
      <t>チュウトウ</t>
    </rPh>
    <rPh sb="40" eb="41">
      <t>ショウ</t>
    </rPh>
    <rPh sb="41" eb="42">
      <t>シャ</t>
    </rPh>
    <rPh sb="42" eb="44">
      <t>ビョウショウ</t>
    </rPh>
    <rPh sb="47" eb="48">
      <t>ユカ</t>
    </rPh>
    <rPh sb="52" eb="54">
      <t>ホジョ</t>
    </rPh>
    <rPh sb="55" eb="57">
      <t>ジョウゲン</t>
    </rPh>
    <phoneticPr fontId="26"/>
  </si>
  <si>
    <t>※1　稼働病床数（A）には、新型コロナウイルス患者専用病床として実際に稼働した病床数を記載してください。</t>
    <rPh sb="3" eb="5">
      <t>カドウ</t>
    </rPh>
    <rPh sb="5" eb="8">
      <t>ビョウショウスウ</t>
    </rPh>
    <phoneticPr fontId="26"/>
  </si>
  <si>
    <r>
      <rPr>
        <sz val="11"/>
        <color theme="1"/>
        <rFont val="ＭＳ Ｐゴシック"/>
        <family val="3"/>
        <charset val="128"/>
        <scheme val="minor"/>
      </rPr>
      <t>※3</t>
    </r>
    <r>
      <rPr>
        <sz val="11"/>
        <color rgb="FFFF0000"/>
        <rFont val="ＭＳ Ｐゴシック"/>
        <family val="2"/>
        <charset val="128"/>
        <scheme val="minor"/>
      </rPr>
      <t>　 休止病床数は、稼働病床１床あたり１床まで（ＩＣＵ・ＨＣＵ病床（重症者・中等症者病床）は２床まで）に加えて、
　　　 空床数1床あたり１床まで（ＩＣＵ・ＨＣＵ病床（重症者・中等症者病床）は２床まで）が補助の上限です。</t>
    </r>
    <rPh sb="11" eb="13">
      <t>カドウ</t>
    </rPh>
    <rPh sb="53" eb="54">
      <t>クワ</t>
    </rPh>
    <rPh sb="62" eb="65">
      <t>クウショウスウ</t>
    </rPh>
    <rPh sb="66" eb="67">
      <t>ショウ</t>
    </rPh>
    <phoneticPr fontId="2"/>
  </si>
  <si>
    <t>別紙３（１）</t>
    <rPh sb="0" eb="2">
      <t>ベッシ</t>
    </rPh>
    <phoneticPr fontId="15"/>
  </si>
  <si>
    <t>別紙３（２）</t>
    <rPh sb="0" eb="2">
      <t>ベッシ</t>
    </rPh>
    <phoneticPr fontId="15"/>
  </si>
  <si>
    <t>使用病床数(C)</t>
    <rPh sb="0" eb="2">
      <t>シヨウ</t>
    </rPh>
    <rPh sb="2" eb="4">
      <t>ビョウショウ</t>
    </rPh>
    <rPh sb="4" eb="5">
      <t>スウ</t>
    </rPh>
    <phoneticPr fontId="26"/>
  </si>
  <si>
    <t>使用病床数（C）</t>
    <rPh sb="0" eb="4">
      <t>シヨウビョウショウ</t>
    </rPh>
    <rPh sb="4" eb="5">
      <t>スウ</t>
    </rPh>
    <phoneticPr fontId="26"/>
  </si>
  <si>
    <t>コロナ患者以外の病床数(D)</t>
    <rPh sb="3" eb="5">
      <t>カンジャ</t>
    </rPh>
    <rPh sb="5" eb="7">
      <t>イガイ</t>
    </rPh>
    <rPh sb="8" eb="10">
      <t>ビョウショウ</t>
    </rPh>
    <rPh sb="10" eb="11">
      <t>スウ</t>
    </rPh>
    <phoneticPr fontId="2"/>
  </si>
  <si>
    <t>※5　コロナ患者以外の病床数（D）には、（B）に入院した、コロナ患者以外の患者数を記載してください。　（該当がある場合のみ）　　</t>
    <rPh sb="11" eb="13">
      <t>ビョウショウ</t>
    </rPh>
    <rPh sb="13" eb="14">
      <t>スウ</t>
    </rPh>
    <phoneticPr fontId="2"/>
  </si>
  <si>
    <t>※5　コロナ患者以外の病床数（D）には、（B）に入院した、コロナ患者以外の患者数を記載してください。　（該当がある場合のみ）　　</t>
    <rPh sb="11" eb="13">
      <t>ビョウショウ</t>
    </rPh>
    <phoneticPr fontId="2"/>
  </si>
  <si>
    <t>※6　（R5.5.7以前）休止病床数は、確保病床１床あたり２床まで（ＩＣＵ・ＨＣＵ病床（重症者・中等症者病床）は４床まで）が補助の上限です。</t>
    <rPh sb="10" eb="12">
      <t>イゼン</t>
    </rPh>
    <rPh sb="13" eb="15">
      <t>キュウシ</t>
    </rPh>
    <rPh sb="15" eb="17">
      <t>ビョウショウ</t>
    </rPh>
    <rPh sb="17" eb="18">
      <t>スウ</t>
    </rPh>
    <rPh sb="20" eb="22">
      <t>カクホ</t>
    </rPh>
    <rPh sb="22" eb="24">
      <t>ビョウショウ</t>
    </rPh>
    <rPh sb="25" eb="26">
      <t>ショウ</t>
    </rPh>
    <rPh sb="30" eb="31">
      <t>ユカ</t>
    </rPh>
    <rPh sb="41" eb="43">
      <t>ビョウショウ</t>
    </rPh>
    <rPh sb="44" eb="47">
      <t>ジュウショウシャ</t>
    </rPh>
    <rPh sb="48" eb="50">
      <t>チュウトウ</t>
    </rPh>
    <rPh sb="50" eb="51">
      <t>ショウ</t>
    </rPh>
    <rPh sb="51" eb="52">
      <t>シャ</t>
    </rPh>
    <rPh sb="52" eb="54">
      <t>ビョウショウ</t>
    </rPh>
    <rPh sb="57" eb="58">
      <t>ユカ</t>
    </rPh>
    <rPh sb="62" eb="64">
      <t>ホジョ</t>
    </rPh>
    <rPh sb="65" eb="67">
      <t>ジョウゲン</t>
    </rPh>
    <phoneticPr fontId="26"/>
  </si>
  <si>
    <t>※7　（R5.5.8以降）休止病床数は、確保病床１床あたり１床まで（ＩＣＵ・ＨＣＵ病床（重症者・中等症者病床）は２床まで）が補助の上限です。</t>
    <rPh sb="13" eb="15">
      <t>キュウシ</t>
    </rPh>
    <rPh sb="15" eb="17">
      <t>ビョウショウ</t>
    </rPh>
    <rPh sb="17" eb="18">
      <t>スウ</t>
    </rPh>
    <rPh sb="20" eb="22">
      <t>カクホ</t>
    </rPh>
    <rPh sb="22" eb="24">
      <t>ビョウショウ</t>
    </rPh>
    <rPh sb="25" eb="26">
      <t>ショウ</t>
    </rPh>
    <rPh sb="30" eb="31">
      <t>ユカ</t>
    </rPh>
    <rPh sb="41" eb="43">
      <t>ビョウショウ</t>
    </rPh>
    <rPh sb="44" eb="47">
      <t>ジュウショウシャ</t>
    </rPh>
    <rPh sb="48" eb="50">
      <t>チュウトウ</t>
    </rPh>
    <rPh sb="50" eb="51">
      <t>ショウ</t>
    </rPh>
    <rPh sb="51" eb="52">
      <t>シャ</t>
    </rPh>
    <rPh sb="52" eb="54">
      <t>ビョウショウ</t>
    </rPh>
    <rPh sb="57" eb="58">
      <t>ユカ</t>
    </rPh>
    <rPh sb="62" eb="64">
      <t>ホジョ</t>
    </rPh>
    <rPh sb="65" eb="67">
      <t>ジョウゲン</t>
    </rPh>
    <phoneticPr fontId="26"/>
  </si>
  <si>
    <t>コロナ患者以外の病床数(D)</t>
    <rPh sb="3" eb="5">
      <t>カンジャ</t>
    </rPh>
    <rPh sb="5" eb="7">
      <t>イガイ</t>
    </rPh>
    <rPh sb="8" eb="11">
      <t>ビョウショウスウ</t>
    </rPh>
    <phoneticPr fontId="2"/>
  </si>
  <si>
    <t>※5　コロナ患者以外の病床数（D）には、（B）に入院した、コロナ患者以外の患者数を記載してください。　（該当がある場合のみ）　　</t>
    <rPh sb="11" eb="14">
      <t>ビョウショウスウ</t>
    </rPh>
    <phoneticPr fontId="2"/>
  </si>
  <si>
    <t>申請書一式と一緒に紙ベースでご提出いただくとともに、エクセルファイルを電子メールで提出してください。
※添付ファイル名：[医療機関名]役員一覧</t>
    <rPh sb="0" eb="3">
      <t>シンセイショ</t>
    </rPh>
    <rPh sb="3" eb="5">
      <t>イッシキ</t>
    </rPh>
    <rPh sb="6" eb="8">
      <t>イッショ</t>
    </rPh>
    <rPh sb="9" eb="10">
      <t>カミ</t>
    </rPh>
    <rPh sb="15" eb="17">
      <t>テイシュツ</t>
    </rPh>
    <rPh sb="35" eb="37">
      <t>デンシ</t>
    </rPh>
    <rPh sb="41" eb="43">
      <t>テイシュツ</t>
    </rPh>
    <rPh sb="52" eb="54">
      <t>テンプ</t>
    </rPh>
    <rPh sb="58" eb="59">
      <t>メイ</t>
    </rPh>
    <rPh sb="61" eb="63">
      <t>イリョウ</t>
    </rPh>
    <rPh sb="63" eb="65">
      <t>キカン</t>
    </rPh>
    <rPh sb="65" eb="66">
      <t>メイ</t>
    </rPh>
    <rPh sb="67" eb="69">
      <t>ヤクイン</t>
    </rPh>
    <rPh sb="69" eb="71">
      <t>イチラン</t>
    </rPh>
    <phoneticPr fontId="2"/>
  </si>
  <si>
    <t>別紙６（２）※５/７以前の病床確保料</t>
    <rPh sb="0" eb="2">
      <t>ベッシ</t>
    </rPh>
    <rPh sb="10" eb="12">
      <t>イゼン</t>
    </rPh>
    <rPh sb="13" eb="18">
      <t>ビョウショウカクホリョウ</t>
    </rPh>
    <phoneticPr fontId="2"/>
  </si>
  <si>
    <t>別紙４（２）※５/７以前の病床確保料</t>
    <rPh sb="0" eb="2">
      <t>ベッシ</t>
    </rPh>
    <rPh sb="10" eb="12">
      <t>イゼン</t>
    </rPh>
    <rPh sb="13" eb="18">
      <t>ビョウショウカクホリョウ</t>
    </rPh>
    <phoneticPr fontId="2"/>
  </si>
  <si>
    <t>　※月日を入力してください。（例　7/10）</t>
    <rPh sb="2" eb="4">
      <t>ツキヒ</t>
    </rPh>
    <rPh sb="5" eb="7">
      <t>ニュウリョク</t>
    </rPh>
    <rPh sb="15" eb="16">
      <t>レイ</t>
    </rPh>
    <phoneticPr fontId="2"/>
  </si>
  <si>
    <t>申請する事業区分により、（１）、（２）を入力してください。</t>
    <rPh sb="0" eb="2">
      <t>シンセイ</t>
    </rPh>
    <rPh sb="4" eb="6">
      <t>ジギョウ</t>
    </rPh>
    <rPh sb="6" eb="8">
      <t>クブン</t>
    </rPh>
    <rPh sb="20" eb="22">
      <t>ニュウリョク</t>
    </rPh>
    <phoneticPr fontId="2"/>
  </si>
  <si>
    <r>
      <t>別紙４及び別紙６（参考資料）（空床数計算シート）（集計、月別）</t>
    </r>
    <r>
      <rPr>
        <sz val="12"/>
        <color rgb="FFFF0000"/>
        <rFont val="ＭＳ ゴシック"/>
        <family val="3"/>
        <charset val="128"/>
      </rPr>
      <t>クラスター</t>
    </r>
    <rPh sb="0" eb="2">
      <t>ベッシ</t>
    </rPh>
    <rPh sb="3" eb="4">
      <t>オヨ</t>
    </rPh>
    <rPh sb="5" eb="7">
      <t>ベッシ</t>
    </rPh>
    <rPh sb="9" eb="11">
      <t>サンコウ</t>
    </rPh>
    <rPh sb="11" eb="13">
      <t>シリョウ</t>
    </rPh>
    <rPh sb="15" eb="17">
      <t>クウショウ</t>
    </rPh>
    <rPh sb="17" eb="18">
      <t>スウ</t>
    </rPh>
    <rPh sb="18" eb="20">
      <t>ケイサン</t>
    </rPh>
    <rPh sb="25" eb="27">
      <t>シュウケイ</t>
    </rPh>
    <rPh sb="28" eb="30">
      <t>ツキベツ</t>
    </rPh>
    <phoneticPr fontId="2"/>
  </si>
  <si>
    <t>別紙４及び別紙６（参考資料）（空床数計算シート）（集計、月別）</t>
    <rPh sb="0" eb="2">
      <t>ベッシ</t>
    </rPh>
    <rPh sb="3" eb="4">
      <t>オヨ</t>
    </rPh>
    <rPh sb="5" eb="7">
      <t>ベッシ</t>
    </rPh>
    <rPh sb="9" eb="11">
      <t>サンコウ</t>
    </rPh>
    <rPh sb="11" eb="13">
      <t>シリョウ</t>
    </rPh>
    <rPh sb="15" eb="17">
      <t>クウショウ</t>
    </rPh>
    <rPh sb="17" eb="18">
      <t>スウ</t>
    </rPh>
    <rPh sb="18" eb="20">
      <t>ケイサン</t>
    </rPh>
    <rPh sb="25" eb="27">
      <t>シュウケイ</t>
    </rPh>
    <rPh sb="28" eb="30">
      <t>ツキベツ</t>
    </rPh>
    <phoneticPr fontId="2"/>
  </si>
  <si>
    <t>神奈川県新型コロナウイルス感染症患者等受入病床確保事業補助金に関する事業実績</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ジッセキ</t>
    </rPh>
    <phoneticPr fontId="5"/>
  </si>
  <si>
    <t>事業の実施に要する経費精算額算出内訳（令和５年度神奈川県新型コロナウイルス感染症患者等受入病床確保事業）</t>
    <rPh sb="9" eb="11">
      <t>ケイヒ</t>
    </rPh>
    <rPh sb="24" eb="28">
      <t>カナガワケン</t>
    </rPh>
    <rPh sb="28" eb="30">
      <t>シンガタ</t>
    </rPh>
    <rPh sb="37" eb="40">
      <t>カンセンショウ</t>
    </rPh>
    <rPh sb="40" eb="42">
      <t>カンジャ</t>
    </rPh>
    <rPh sb="42" eb="43">
      <t>トウ</t>
    </rPh>
    <rPh sb="43" eb="45">
      <t>ウケイレ</t>
    </rPh>
    <rPh sb="45" eb="47">
      <t>ビョウショウ</t>
    </rPh>
    <rPh sb="47" eb="49">
      <t>カクホ</t>
    </rPh>
    <rPh sb="49" eb="51">
      <t>ジギョウ</t>
    </rPh>
    <phoneticPr fontId="5"/>
  </si>
  <si>
    <t>療養病床</t>
    <rPh sb="0" eb="4">
      <t>リョウヨウビョウショウ</t>
    </rPh>
    <phoneticPr fontId="26"/>
  </si>
  <si>
    <t>　（５）病床の種別</t>
    <rPh sb="4" eb="6">
      <t>ビョウショウ</t>
    </rPh>
    <rPh sb="7" eb="9">
      <t>シュベツ</t>
    </rPh>
    <phoneticPr fontId="2"/>
  </si>
  <si>
    <t>構造上の休止病床</t>
    <rPh sb="0" eb="3">
      <t>コウゾウジョウ</t>
    </rPh>
    <rPh sb="4" eb="8">
      <t>キュウシビョウショウ</t>
    </rPh>
    <phoneticPr fontId="2"/>
  </si>
  <si>
    <t>構造上の事情により、休止病床を申請する医療機関に対して、特別な事情等があるか確認を行うものです。</t>
    <rPh sb="0" eb="3">
      <t>コウゾウジョウ</t>
    </rPh>
    <rPh sb="4" eb="6">
      <t>ジジョウ</t>
    </rPh>
    <rPh sb="10" eb="14">
      <t>キュウシビョウショウ</t>
    </rPh>
    <rPh sb="15" eb="17">
      <t>シンセイ</t>
    </rPh>
    <rPh sb="19" eb="23">
      <t>イリョウキカン</t>
    </rPh>
    <rPh sb="24" eb="25">
      <t>タイ</t>
    </rPh>
    <rPh sb="28" eb="30">
      <t>トクベツ</t>
    </rPh>
    <rPh sb="31" eb="33">
      <t>ジジョウ</t>
    </rPh>
    <rPh sb="33" eb="34">
      <t>ナド</t>
    </rPh>
    <rPh sb="38" eb="40">
      <t>カクニン</t>
    </rPh>
    <rPh sb="41" eb="42">
      <t>オコナ</t>
    </rPh>
    <phoneticPr fontId="2"/>
  </si>
  <si>
    <r>
      <rPr>
        <u/>
        <sz val="11"/>
        <rFont val="ＭＳ ゴシック"/>
        <family val="3"/>
        <charset val="128"/>
      </rPr>
      <t>要提出書類</t>
    </r>
    <r>
      <rPr>
        <sz val="11"/>
        <rFont val="ＭＳ ゴシック"/>
        <family val="3"/>
        <charset val="128"/>
      </rPr>
      <t xml:space="preserve">
　2月末時点の即応病床が分かる資料、病棟内に陽性患者の受入ができる個室が存在していないことが確認できる資料</t>
    </r>
    <rPh sb="0" eb="1">
      <t>ヨウ</t>
    </rPh>
    <rPh sb="1" eb="3">
      <t>テイシュツ</t>
    </rPh>
    <rPh sb="3" eb="5">
      <t>ショルイ</t>
    </rPh>
    <rPh sb="8" eb="9">
      <t>ガツ</t>
    </rPh>
    <rPh sb="9" eb="10">
      <t>マツ</t>
    </rPh>
    <rPh sb="10" eb="12">
      <t>ジテン</t>
    </rPh>
    <rPh sb="13" eb="17">
      <t>ソクオウビョウショウ</t>
    </rPh>
    <rPh sb="18" eb="19">
      <t>ワ</t>
    </rPh>
    <rPh sb="21" eb="23">
      <t>シリョウ</t>
    </rPh>
    <rPh sb="24" eb="27">
      <t>ビョウトウナイ</t>
    </rPh>
    <rPh sb="28" eb="32">
      <t>ヨウセイカンジャ</t>
    </rPh>
    <rPh sb="33" eb="35">
      <t>ウケイレ</t>
    </rPh>
    <rPh sb="39" eb="41">
      <t>コシツ</t>
    </rPh>
    <rPh sb="42" eb="44">
      <t>ソンザイ</t>
    </rPh>
    <rPh sb="52" eb="54">
      <t>カクニン</t>
    </rPh>
    <rPh sb="57" eb="59">
      <t>シリョウ</t>
    </rPh>
    <phoneticPr fontId="2"/>
  </si>
  <si>
    <t>　（6）令和５年５月８日以降の補助要件</t>
    <rPh sb="4" eb="6">
      <t>レイワ</t>
    </rPh>
    <rPh sb="7" eb="8">
      <t>ネン</t>
    </rPh>
    <rPh sb="9" eb="10">
      <t>ガツ</t>
    </rPh>
    <rPh sb="11" eb="14">
      <t>ニチイコウ</t>
    </rPh>
    <rPh sb="15" eb="19">
      <t>ホジョヨウケン</t>
    </rPh>
    <phoneticPr fontId="2"/>
  </si>
  <si>
    <t>医療機関等情報支援システム（G-MIS）に入力したか</t>
    <rPh sb="21" eb="23">
      <t>ニュウリョク</t>
    </rPh>
    <phoneticPr fontId="2"/>
  </si>
  <si>
    <r>
      <rPr>
        <u/>
        <sz val="11"/>
        <rFont val="ＭＳ ゴシック"/>
        <family val="3"/>
        <charset val="128"/>
      </rPr>
      <t>要提出書類</t>
    </r>
    <r>
      <rPr>
        <sz val="11"/>
        <rFont val="ＭＳ ゴシック"/>
        <family val="3"/>
        <charset val="128"/>
      </rPr>
      <t xml:space="preserve">
　病棟平面図やベッドマップ、看護師の勤務表や対外的に告知したクラスター発生時の資料、外部からの受入実績の証明ができるレセプト等（詳細は別シート参照）</t>
    </r>
    <rPh sb="0" eb="1">
      <t>ヨウ</t>
    </rPh>
    <rPh sb="1" eb="3">
      <t>テイシュツ</t>
    </rPh>
    <rPh sb="3" eb="5">
      <t>ショルイ</t>
    </rPh>
    <rPh sb="7" eb="9">
      <t>ビョウトウ</t>
    </rPh>
    <rPh sb="9" eb="12">
      <t>ヘイメンズ</t>
    </rPh>
    <rPh sb="20" eb="23">
      <t>カンゴシ</t>
    </rPh>
    <rPh sb="24" eb="26">
      <t>キンム</t>
    </rPh>
    <rPh sb="26" eb="27">
      <t>ヒョウ</t>
    </rPh>
    <rPh sb="28" eb="31">
      <t>タイガイテキ</t>
    </rPh>
    <rPh sb="32" eb="34">
      <t>コクチ</t>
    </rPh>
    <rPh sb="41" eb="43">
      <t>ハッセイ</t>
    </rPh>
    <rPh sb="43" eb="44">
      <t>ジ</t>
    </rPh>
    <rPh sb="45" eb="47">
      <t>シリョウ</t>
    </rPh>
    <rPh sb="48" eb="50">
      <t>ガイブ</t>
    </rPh>
    <rPh sb="53" eb="55">
      <t>ウケイレ</t>
    </rPh>
    <rPh sb="55" eb="57">
      <t>ジッセキ</t>
    </rPh>
    <rPh sb="58" eb="60">
      <t>ショウメイ</t>
    </rPh>
    <rPh sb="68" eb="69">
      <t>トウ</t>
    </rPh>
    <rPh sb="70" eb="72">
      <t>ショウサイ</t>
    </rPh>
    <rPh sb="73" eb="74">
      <t>ベツ</t>
    </rPh>
    <rPh sb="77" eb="79">
      <t>サンショウ</t>
    </rPh>
    <phoneticPr fontId="2"/>
  </si>
  <si>
    <t>申請する病床確保料の区分①</t>
    <rPh sb="0" eb="2">
      <t>シンセイ</t>
    </rPh>
    <rPh sb="4" eb="6">
      <t>ビョウショウ</t>
    </rPh>
    <rPh sb="6" eb="8">
      <t>カクホ</t>
    </rPh>
    <rPh sb="8" eb="9">
      <t>リョウ</t>
    </rPh>
    <rPh sb="10" eb="12">
      <t>クブン</t>
    </rPh>
    <phoneticPr fontId="2"/>
  </si>
  <si>
    <t>申請する病床確保料の区分②</t>
    <rPh sb="0" eb="2">
      <t>シンセイ</t>
    </rPh>
    <rPh sb="4" eb="6">
      <t>ビョウショウ</t>
    </rPh>
    <rPh sb="6" eb="8">
      <t>カクホ</t>
    </rPh>
    <rPh sb="8" eb="9">
      <t>リョウ</t>
    </rPh>
    <rPh sb="10" eb="12">
      <t>クブン</t>
    </rPh>
    <phoneticPr fontId="2"/>
  </si>
  <si>
    <t>　※申請区分が２つある医療機関は、プルダウンメニューから選択してください。
　　(申請区分が1つの医療機関は、何も入力しないでください。）</t>
    <rPh sb="2" eb="6">
      <t>シンセイクブン</t>
    </rPh>
    <rPh sb="11" eb="15">
      <t>イリョウキカン</t>
    </rPh>
    <rPh sb="28" eb="30">
      <t>センタク</t>
    </rPh>
    <rPh sb="41" eb="43">
      <t>シンセイ</t>
    </rPh>
    <rPh sb="43" eb="45">
      <t>クブン</t>
    </rPh>
    <rPh sb="49" eb="51">
      <t>イリョウ</t>
    </rPh>
    <rPh sb="51" eb="53">
      <t>キカン</t>
    </rPh>
    <rPh sb="55" eb="56">
      <t>ナニ</t>
    </rPh>
    <rPh sb="57" eb="59">
      <t>ニュウリョク</t>
    </rPh>
    <phoneticPr fontId="2"/>
  </si>
  <si>
    <t>〇　空床数計算シート（月別_申請区分②）（６月②）</t>
    <rPh sb="14" eb="19">
      <t>シンセイクブン２</t>
    </rPh>
    <rPh sb="22" eb="23">
      <t>ガツ</t>
    </rPh>
    <phoneticPr fontId="2"/>
  </si>
  <si>
    <t>〇　空床数計算シート（月別_申請区分②）（5.8～）</t>
    <rPh sb="2" eb="4">
      <t>クウショウ</t>
    </rPh>
    <rPh sb="4" eb="5">
      <t>スウ</t>
    </rPh>
    <rPh sb="5" eb="7">
      <t>ケイサン</t>
    </rPh>
    <rPh sb="11" eb="13">
      <t>ツキベツ</t>
    </rPh>
    <phoneticPr fontId="26"/>
  </si>
  <si>
    <t>○　空床数計算シート（集計_申請区分②）</t>
    <rPh sb="2" eb="4">
      <t>クウショウ</t>
    </rPh>
    <rPh sb="4" eb="5">
      <t>スウ</t>
    </rPh>
    <rPh sb="5" eb="7">
      <t>ケイサン</t>
    </rPh>
    <rPh sb="11" eb="13">
      <t>シュウケイ</t>
    </rPh>
    <rPh sb="14" eb="18">
      <t>シンセイクブン</t>
    </rPh>
    <phoneticPr fontId="26"/>
  </si>
  <si>
    <t>６月②</t>
    <phoneticPr fontId="2"/>
  </si>
  <si>
    <t xml:space="preserve">※　延べ空床数には、新型コロナウイルス感染症患者専用病床として稼働する病床のうち、令和５年４月１日（ただし、新型コロナウイルス感染症患者の受入れ体制が整った日以降）から令和５年６月30日までの間で、今回申請する病床数を記載してください。
</t>
    <rPh sb="89" eb="90">
      <t>ガツ</t>
    </rPh>
    <rPh sb="96" eb="97">
      <t>アイダ</t>
    </rPh>
    <rPh sb="99" eb="101">
      <t>コンカイ</t>
    </rPh>
    <rPh sb="101" eb="103">
      <t>シンセイ</t>
    </rPh>
    <phoneticPr fontId="2"/>
  </si>
  <si>
    <t xml:space="preserve">※　延べ空床数には、新型コロナウイルス感染症患者専用病床として稼働する病床のうち、令和５年４月１日（ただし、新型コロナウイルス感染症患者の受入れ体制が整った日以降）から令和５年５月７日までの間で、今回申請する病床数を記載してください。
</t>
    <rPh sb="95" eb="96">
      <t>アイダ</t>
    </rPh>
    <rPh sb="98" eb="100">
      <t>コンカイ</t>
    </rPh>
    <rPh sb="100" eb="102">
      <t>シンセイ</t>
    </rPh>
    <phoneticPr fontId="2"/>
  </si>
  <si>
    <t xml:space="preserve">※　延べ空床数には、新型コロナウイルス感染症患者専用病床として稼働する病床のうち、令和５年５月８日（ただし、新型コロナウイルス感染症患者の受入れ体制が整った日以降）から令和５年６月30日までの間で、今回申請する病床数を記載してください。
</t>
    <rPh sb="96" eb="97">
      <t>アイダ</t>
    </rPh>
    <rPh sb="99" eb="101">
      <t>コンカイ</t>
    </rPh>
    <rPh sb="101" eb="103">
      <t>シンセイ</t>
    </rPh>
    <phoneticPr fontId="2"/>
  </si>
  <si>
    <t>〇要提出書類　</t>
    <rPh sb="1" eb="2">
      <t>ヨウ</t>
    </rPh>
    <rPh sb="2" eb="4">
      <t>テイシュツ</t>
    </rPh>
    <rPh sb="4" eb="6">
      <t>ショルイ</t>
    </rPh>
    <phoneticPr fontId="2"/>
  </si>
  <si>
    <t>配置図（クラスター病床の配置及び病床の種別（療養病床・一般病床等）が分かる資料）</t>
    <rPh sb="0" eb="3">
      <t>ハイチズ</t>
    </rPh>
    <rPh sb="9" eb="11">
      <t>ビョウショウ</t>
    </rPh>
    <rPh sb="12" eb="14">
      <t>ハイチ</t>
    </rPh>
    <rPh sb="14" eb="15">
      <t>オヨ</t>
    </rPh>
    <rPh sb="16" eb="18">
      <t>ビョウショウ</t>
    </rPh>
    <rPh sb="19" eb="21">
      <t>シュベツ</t>
    </rPh>
    <rPh sb="22" eb="26">
      <t>リョウヨウビョウショウ</t>
    </rPh>
    <rPh sb="27" eb="32">
      <t>イッパンビョウショウナド</t>
    </rPh>
    <rPh sb="34" eb="35">
      <t>ワ</t>
    </rPh>
    <rPh sb="37" eb="39">
      <t>シリョウ</t>
    </rPh>
    <phoneticPr fontId="2"/>
  </si>
  <si>
    <t>構造上の休止病床の申請について</t>
    <rPh sb="0" eb="3">
      <t>コウゾウジョウ</t>
    </rPh>
    <rPh sb="4" eb="8">
      <t>キュウシビョウショウ</t>
    </rPh>
    <rPh sb="9" eb="11">
      <t>シンセイ</t>
    </rPh>
    <phoneticPr fontId="2"/>
  </si>
  <si>
    <t>１　構造上の休止病床の申請について</t>
    <rPh sb="2" eb="5">
      <t>コウゾウジョウ</t>
    </rPh>
    <rPh sb="6" eb="10">
      <t>キュウシビョウショウ</t>
    </rPh>
    <rPh sb="11" eb="13">
      <t>シンセイ</t>
    </rPh>
    <phoneticPr fontId="2"/>
  </si>
  <si>
    <t xml:space="preserve"> 次の条件を満たす場合、ICU・HCU病床ではない即応病床について、多床室を即応病床とする場合、即応病床１床あたりの休止病床を２床とすることができます。
　申請される医療機関は、次により条件を満たすことを示してください。
　</t>
    <phoneticPr fontId="2"/>
  </si>
  <si>
    <t>２　個室病床の有無</t>
    <rPh sb="2" eb="6">
      <t>コシツビョウショウ</t>
    </rPh>
    <rPh sb="7" eb="9">
      <t>ウム</t>
    </rPh>
    <phoneticPr fontId="2"/>
  </si>
  <si>
    <t>　貴医療機関における、個室病床の有無をご回答ください。
　</t>
    <rPh sb="1" eb="2">
      <t>キ</t>
    </rPh>
    <rPh sb="2" eb="4">
      <t>イリョウ</t>
    </rPh>
    <rPh sb="4" eb="6">
      <t>キカン</t>
    </rPh>
    <rPh sb="11" eb="13">
      <t>コシツ</t>
    </rPh>
    <rPh sb="13" eb="15">
      <t>ビョウショウ</t>
    </rPh>
    <rPh sb="16" eb="18">
      <t>ウム</t>
    </rPh>
    <rPh sb="20" eb="22">
      <t>カイトウ</t>
    </rPh>
    <phoneticPr fontId="2"/>
  </si>
  <si>
    <t>２、　無し</t>
    <rPh sb="3" eb="4">
      <t>ナ</t>
    </rPh>
    <phoneticPr fontId="2"/>
  </si>
  <si>
    <t>１、　有り</t>
    <rPh sb="3" eb="4">
      <t>アリ</t>
    </rPh>
    <phoneticPr fontId="2"/>
  </si>
  <si>
    <t>３　構造上の事情により個室化することが困難である特別な事情
　（「２、個室病床の有無」で「１、有り」を選択された場合は、それを使用す
　　ることができない理由についても記載ください。）</t>
    <rPh sb="2" eb="5">
      <t>コウゾウジョウ</t>
    </rPh>
    <rPh sb="6" eb="8">
      <t>ジジョウ</t>
    </rPh>
    <rPh sb="11" eb="14">
      <t>コシツカ</t>
    </rPh>
    <rPh sb="19" eb="21">
      <t>コンナン</t>
    </rPh>
    <rPh sb="24" eb="26">
      <t>トクベツ</t>
    </rPh>
    <rPh sb="27" eb="29">
      <t>ジジョウ</t>
    </rPh>
    <rPh sb="35" eb="37">
      <t>コシツ</t>
    </rPh>
    <rPh sb="37" eb="39">
      <t>ビョウショウ</t>
    </rPh>
    <rPh sb="40" eb="42">
      <t>ウム</t>
    </rPh>
    <rPh sb="47" eb="48">
      <t>アリ</t>
    </rPh>
    <rPh sb="51" eb="53">
      <t>センタク</t>
    </rPh>
    <rPh sb="56" eb="58">
      <t>バアイ</t>
    </rPh>
    <rPh sb="63" eb="65">
      <t>シヨウ</t>
    </rPh>
    <rPh sb="77" eb="79">
      <t>リユウ</t>
    </rPh>
    <rPh sb="84" eb="86">
      <t>キサイ</t>
    </rPh>
    <phoneticPr fontId="2"/>
  </si>
  <si>
    <t>〇 条件
 ICU/HCU病床でない即応病床について、多床室を即応病床とする場合であって、構造上の理由により個室化することが困難である特別な事情があると認められる場合には、病床確保料の対象となる休止病床を２床とすることを可能とする。（ただし、令和５年２月末までに確保された即応病床であって、当該即応病床に係る休止病床数を２床以上（病床確保料の）補助対象は２床まで）としていた場合に限った取扱いとする。)</t>
    <phoneticPr fontId="2"/>
  </si>
  <si>
    <t>　</t>
    <phoneticPr fontId="2"/>
  </si>
  <si>
    <t>※5　コロナ患者以外の病床数（D）には、（B）に入院した、コロナ患者以外の病床数を記載してください。　（該当がある場合のみ）　　</t>
    <rPh sb="11" eb="13">
      <t>ビョウショウ</t>
    </rPh>
    <rPh sb="13" eb="14">
      <t>スウ</t>
    </rPh>
    <rPh sb="37" eb="39">
      <t>ビョウショウ</t>
    </rPh>
    <phoneticPr fontId="2"/>
  </si>
  <si>
    <t>などが可能な病床の算出はこの列で計算してください。</t>
    <phoneticPr fontId="2"/>
  </si>
  <si>
    <t>※1 【（１）新型コロナウイルス感染症対策事業のその他知事が認めるもの】の重症患者又は中等症患者を受け入れ、酸素投与及び呼吸モニタリング</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phoneticPr fontId="26"/>
  </si>
  <si>
    <t>※1 【（１）新型コロナウイルス感染症対策事業のその他知事が認めるもの】の重症患者又は中等症患者を受け入れ、酸素投与及び呼吸</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phoneticPr fontId="26"/>
  </si>
  <si>
    <t>モニタリングなどが可能な病床の算出はこの列で計算してください。</t>
    <phoneticPr fontId="2"/>
  </si>
  <si>
    <t>※3　即応病床数（B）には、新型コロナウイルス患者専用病床として実際に稼働した即応病床数を記載してください。即応病床として記載</t>
    <rPh sb="3" eb="5">
      <t>ソクオウ</t>
    </rPh>
    <rPh sb="5" eb="8">
      <t>ビョウショウスウ</t>
    </rPh>
    <rPh sb="14" eb="16">
      <t>シンガタ</t>
    </rPh>
    <rPh sb="23" eb="25">
      <t>カンジャ</t>
    </rPh>
    <rPh sb="25" eb="27">
      <t>センヨウ</t>
    </rPh>
    <rPh sb="27" eb="29">
      <t>ビョウショウ</t>
    </rPh>
    <rPh sb="32" eb="34">
      <t>ジッサイ</t>
    </rPh>
    <rPh sb="35" eb="37">
      <t>カドウ</t>
    </rPh>
    <rPh sb="39" eb="41">
      <t>ソクオウ</t>
    </rPh>
    <rPh sb="41" eb="44">
      <t>ビョウショウスウ</t>
    </rPh>
    <rPh sb="43" eb="44">
      <t>スウ</t>
    </rPh>
    <rPh sb="45" eb="47">
      <t>キサイ</t>
    </rPh>
    <rPh sb="54" eb="56">
      <t>ソクオウ</t>
    </rPh>
    <rPh sb="56" eb="58">
      <t>ビョウショウ</t>
    </rPh>
    <rPh sb="61" eb="63">
      <t>キサイ</t>
    </rPh>
    <phoneticPr fontId="26"/>
  </si>
  <si>
    <t>できるのは、（A）に記載の確保病床までとなります。</t>
    <rPh sb="13" eb="15">
      <t>カクホ</t>
    </rPh>
    <phoneticPr fontId="2"/>
  </si>
  <si>
    <t>上記以外</t>
    <rPh sb="0" eb="2">
      <t>ジョウキ</t>
    </rPh>
    <rPh sb="2" eb="4">
      <t>イガイ</t>
    </rPh>
    <phoneticPr fontId="2"/>
  </si>
  <si>
    <t>〇要提出書類
 　病棟の平面図(病室、病床の数や番号が明らかなもの)を提出してください。
   １　2月末時点の即応病床の配置が分かる資料
　　※どの病室が構造上の事情による休止病床であるのか明記してください。
   2　病院内に陽性患者を受け入れることができる個室等がないことが分かる資料
　　※個室が存在している場合は、特別な事情等がある場合を除いて認められないため、
　　　個室ごとの事情を上記に理由を記載すること。</t>
    <rPh sb="1" eb="2">
      <t>ヨウ</t>
    </rPh>
    <rPh sb="2" eb="4">
      <t>テイシュツ</t>
    </rPh>
    <rPh sb="115" eb="119">
      <t>ヨウセイカンジャ</t>
    </rPh>
    <rPh sb="120" eb="121">
      <t>ウ</t>
    </rPh>
    <rPh sb="122" eb="123">
      <t>イ</t>
    </rPh>
    <rPh sb="131" eb="133">
      <t>コシツ</t>
    </rPh>
    <rPh sb="133" eb="134">
      <t>ナド</t>
    </rPh>
    <rPh sb="140" eb="141">
      <t>ワ</t>
    </rPh>
    <rPh sb="143" eb="145">
      <t>シリョウ</t>
    </rPh>
    <rPh sb="149" eb="151">
      <t>コシツ</t>
    </rPh>
    <rPh sb="152" eb="154">
      <t>ソンザイ</t>
    </rPh>
    <rPh sb="158" eb="160">
      <t>バアイ</t>
    </rPh>
    <rPh sb="162" eb="164">
      <t>トクベツ</t>
    </rPh>
    <rPh sb="165" eb="167">
      <t>ジジョウ</t>
    </rPh>
    <rPh sb="167" eb="168">
      <t>ナド</t>
    </rPh>
    <rPh sb="171" eb="173">
      <t>バアイ</t>
    </rPh>
    <rPh sb="174" eb="175">
      <t>ノゾ</t>
    </rPh>
    <rPh sb="177" eb="178">
      <t>ミト</t>
    </rPh>
    <rPh sb="198" eb="200">
      <t>ジョウキ</t>
    </rPh>
    <rPh sb="201" eb="203">
      <t>リユウ</t>
    </rPh>
    <rPh sb="204" eb="206">
      <t>キサイ</t>
    </rPh>
    <phoneticPr fontId="2"/>
  </si>
  <si>
    <t>外部からの新型コロナ患者の受入実績が分かる資料
(外部から新型コロナ治療のための入院患者を受け入れたことが分かるレセプト。他疾患の治療による入院でコロナ付着の場合は対象外。)</t>
    <rPh sb="18" eb="19">
      <t>ワ</t>
    </rPh>
    <rPh sb="21" eb="23">
      <t>シリョウ</t>
    </rPh>
    <rPh sb="25" eb="27">
      <t>ガイブ</t>
    </rPh>
    <rPh sb="29" eb="31">
      <t>シンガタ</t>
    </rPh>
    <rPh sb="34" eb="36">
      <t>チリョウ</t>
    </rPh>
    <rPh sb="40" eb="42">
      <t>ニュウイン</t>
    </rPh>
    <rPh sb="42" eb="44">
      <t>カンジャ</t>
    </rPh>
    <rPh sb="45" eb="46">
      <t>ウ</t>
    </rPh>
    <rPh sb="47" eb="48">
      <t>イ</t>
    </rPh>
    <rPh sb="53" eb="54">
      <t>ワ</t>
    </rPh>
    <rPh sb="61" eb="62">
      <t>タ</t>
    </rPh>
    <rPh sb="62" eb="64">
      <t>シッカン</t>
    </rPh>
    <rPh sb="65" eb="67">
      <t>チリョウ</t>
    </rPh>
    <rPh sb="70" eb="72">
      <t>ニュウイン</t>
    </rPh>
    <rPh sb="76" eb="78">
      <t>フチャク</t>
    </rPh>
    <rPh sb="79" eb="81">
      <t>バアイ</t>
    </rPh>
    <rPh sb="82" eb="85">
      <t>タイショウガイ</t>
    </rPh>
    <phoneticPr fontId="2"/>
  </si>
  <si>
    <r>
      <t>〇要提出書類　</t>
    </r>
    <r>
      <rPr>
        <sz val="12"/>
        <color rgb="FFFF0000"/>
        <rFont val="ＭＳ Ｐゴシック"/>
        <family val="3"/>
        <charset val="128"/>
        <scheme val="minor"/>
      </rPr>
      <t xml:space="preserve"> 【院内感染により</t>
    </r>
    <r>
      <rPr>
        <b/>
        <sz val="12"/>
        <color rgb="FFFF0000"/>
        <rFont val="ＭＳ Ｐゴシック"/>
        <family val="3"/>
        <charset val="128"/>
        <scheme val="minor"/>
      </rPr>
      <t>クラスターが発生した医療機関に対する病床確保料
　　　　　　　　　　のみを申請する医療機関のみ。</t>
    </r>
    <r>
      <rPr>
        <sz val="12"/>
        <color rgb="FFFF0000"/>
        <rFont val="ＭＳ Ｐゴシック"/>
        <family val="3"/>
        <charset val="128"/>
        <scheme val="minor"/>
      </rPr>
      <t>】</t>
    </r>
    <rPh sb="1" eb="2">
      <t>ヨウ</t>
    </rPh>
    <rPh sb="2" eb="4">
      <t>テイシュツ</t>
    </rPh>
    <rPh sb="4" eb="6">
      <t>ショルイ</t>
    </rPh>
    <rPh sb="9" eb="11">
      <t>インナイ</t>
    </rPh>
    <rPh sb="11" eb="13">
      <t>カンセン</t>
    </rPh>
    <rPh sb="22" eb="24">
      <t>ハッセイ</t>
    </rPh>
    <rPh sb="26" eb="28">
      <t>イリョウ</t>
    </rPh>
    <rPh sb="28" eb="30">
      <t>キカン</t>
    </rPh>
    <rPh sb="31" eb="32">
      <t>タイ</t>
    </rPh>
    <rPh sb="34" eb="36">
      <t>ビョウショウ</t>
    </rPh>
    <rPh sb="36" eb="38">
      <t>カクホ</t>
    </rPh>
    <rPh sb="38" eb="39">
      <t>リョウ</t>
    </rPh>
    <rPh sb="53" eb="55">
      <t>シンセイ</t>
    </rPh>
    <phoneticPr fontId="2"/>
  </si>
  <si>
    <t>新型コロナウイルス感染症等の受入に使用した病床種別（療養病床、一般病床等）を記載してください。病室等によって、病床種別が異なる場合は、それぞれ記載してください。
【記載例】３階301-305病室　療養病床　、５階　501‐505号室　一般病床　等</t>
    <rPh sb="0" eb="2">
      <t>シンガタ</t>
    </rPh>
    <rPh sb="9" eb="12">
      <t>カンセンショウ</t>
    </rPh>
    <rPh sb="12" eb="13">
      <t>ナド</t>
    </rPh>
    <rPh sb="14" eb="16">
      <t>ウケイレ</t>
    </rPh>
    <rPh sb="17" eb="19">
      <t>シヨウ</t>
    </rPh>
    <rPh sb="21" eb="25">
      <t>ビョウショウシュベツ</t>
    </rPh>
    <rPh sb="26" eb="30">
      <t>リョウヨウビョウショウ</t>
    </rPh>
    <rPh sb="31" eb="35">
      <t>イッパンビョウショウ</t>
    </rPh>
    <rPh sb="35" eb="36">
      <t>ナド</t>
    </rPh>
    <rPh sb="38" eb="40">
      <t>キサイ</t>
    </rPh>
    <rPh sb="47" eb="49">
      <t>ビョウシツ</t>
    </rPh>
    <rPh sb="49" eb="50">
      <t>ナド</t>
    </rPh>
    <rPh sb="55" eb="59">
      <t>ビョウショウシュベツ</t>
    </rPh>
    <rPh sb="60" eb="61">
      <t>コト</t>
    </rPh>
    <rPh sb="63" eb="65">
      <t>バアイ</t>
    </rPh>
    <rPh sb="71" eb="73">
      <t>キサイ</t>
    </rPh>
    <rPh sb="82" eb="85">
      <t>キサイレイ</t>
    </rPh>
    <rPh sb="87" eb="88">
      <t>カイ</t>
    </rPh>
    <rPh sb="95" eb="97">
      <t>ビョウシツ</t>
    </rPh>
    <rPh sb="98" eb="102">
      <t>リョウヨウビョウショウ</t>
    </rPh>
    <rPh sb="105" eb="106">
      <t>カイ</t>
    </rPh>
    <rPh sb="114" eb="116">
      <t>ゴウシツ</t>
    </rPh>
    <rPh sb="117" eb="119">
      <t>イッパン</t>
    </rPh>
    <rPh sb="119" eb="121">
      <t>ビョウショウ</t>
    </rPh>
    <rPh sb="122" eb="123">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</si>
</sst>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
    <numFmt numFmtId="179" formatCode="&quot;〒&quot;000&quot;－&quot;0000"/>
    <numFmt numFmtId="180" formatCode="[$-411]ggge&quot;年&quot;m&quot;月&quot;d&quot;日&quot;;@"/>
    <numFmt numFmtId="181" formatCode="#,##0_);[Red]\(#,##0\)"/>
  </numFmts>
  <fonts count="87">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2"/>
      <color rgb="FF000000"/>
      <name val="ＭＳ 明朝"/>
      <family val="1"/>
      <charset val="128"/>
    </font>
    <font>
      <sz val="11"/>
      <color rgb="FF000000"/>
      <name val="ＭＳ 明朝"/>
      <family val="1"/>
      <charset val="128"/>
    </font>
    <font>
      <sz val="6"/>
      <name val="ＭＳ Ｐゴシック"/>
      <family val="2"/>
      <charset val="128"/>
    </font>
    <font>
      <sz val="12"/>
      <color rgb="FF000000"/>
      <name val="ＭＳ ゴシック"/>
      <family val="3"/>
      <charset val="128"/>
    </font>
    <font>
      <sz val="13"/>
      <color rgb="FF000000"/>
      <name val="ＭＳ ゴシック"/>
      <family val="3"/>
      <charset val="128"/>
    </font>
    <font>
      <sz val="10"/>
      <color rgb="FF000000"/>
      <name val="ＭＳ 明朝"/>
      <family val="1"/>
      <charset val="128"/>
    </font>
    <font>
      <sz val="14"/>
      <color rgb="FF000000"/>
      <name val="ＭＳ ゴシック"/>
      <family val="3"/>
      <charset val="128"/>
    </font>
    <font>
      <sz val="10"/>
      <color rgb="FF000000"/>
      <name val="ＭＳ ゴシック"/>
      <family val="3"/>
      <charset val="128"/>
    </font>
    <font>
      <b/>
      <sz val="9"/>
      <color rgb="FF000000"/>
      <name val="ＭＳ Ｐゴシック"/>
      <family val="3"/>
      <charset val="128"/>
    </font>
    <font>
      <sz val="9"/>
      <color rgb="FF000000"/>
      <name val="ＭＳ Ｐゴシック"/>
      <family val="3"/>
      <charset val="128"/>
    </font>
    <font>
      <b/>
      <sz val="10"/>
      <name val="ＭＳ ゴシック"/>
      <family val="3"/>
      <charset val="128"/>
    </font>
    <font>
      <sz val="12"/>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1"/>
      <color rgb="FF000000"/>
      <name val="ＭＳ ゴシック"/>
      <family val="3"/>
      <charset val="128"/>
    </font>
    <font>
      <sz val="11"/>
      <color rgb="FF000000"/>
      <name val="ＭＳ Ｐゴシック"/>
      <family val="3"/>
      <charset val="128"/>
    </font>
    <font>
      <sz val="11"/>
      <color theme="1"/>
      <name val="ＭＳ Ｐゴシック"/>
      <family val="2"/>
      <charset val="128"/>
      <scheme val="minor"/>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1"/>
      <color theme="1"/>
      <name val="ＭＳ ゴシック"/>
      <family val="3"/>
      <charset val="128"/>
    </font>
    <font>
      <b/>
      <sz val="12"/>
      <color theme="1"/>
      <name val="ＭＳ ゴシック"/>
      <family val="3"/>
      <charset val="128"/>
    </font>
    <font>
      <sz val="11"/>
      <color indexed="8"/>
      <name val="ＭＳ ゴシック"/>
      <family val="3"/>
      <charset val="128"/>
    </font>
    <font>
      <sz val="14"/>
      <color theme="1"/>
      <name val="ＭＳ ゴシック"/>
      <family val="3"/>
      <charset val="128"/>
    </font>
    <font>
      <sz val="6"/>
      <color theme="1"/>
      <name val="ＭＳ ゴシック"/>
      <family val="3"/>
      <charset val="128"/>
    </font>
    <font>
      <sz val="12"/>
      <name val="ＭＳ ゴシック"/>
      <family val="3"/>
      <charset val="128"/>
    </font>
    <font>
      <sz val="12"/>
      <name val="ＭＳ 明朝"/>
      <family val="2"/>
      <charset val="128"/>
    </font>
    <font>
      <sz val="6"/>
      <name val="ＭＳ ゴシック"/>
      <family val="3"/>
      <charset val="128"/>
    </font>
    <font>
      <sz val="12"/>
      <color theme="1"/>
      <name val="ＭＳ 明朝"/>
      <family val="1"/>
      <charset val="128"/>
    </font>
    <font>
      <sz val="8"/>
      <color theme="1"/>
      <name val="ＭＳ ゴシック"/>
      <family val="3"/>
      <charset val="128"/>
    </font>
    <font>
      <sz val="12"/>
      <color theme="0" tint="-0.34998626667073579"/>
      <name val="ＭＳ ゴシック"/>
      <family val="3"/>
      <charset val="128"/>
    </font>
    <font>
      <sz val="11"/>
      <color theme="0" tint="-0.34998626667073579"/>
      <name val="ＭＳ 明朝"/>
      <family val="1"/>
      <charset val="128"/>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rgb="FFFF0000"/>
      <name val="ＭＳ ゴシック"/>
      <family val="3"/>
      <charset val="128"/>
    </font>
    <font>
      <sz val="12"/>
      <color theme="2" tint="-0.499984740745262"/>
      <name val="ＭＳ ゴシック"/>
      <family val="3"/>
      <charset val="128"/>
    </font>
    <font>
      <u/>
      <sz val="12"/>
      <color theme="10"/>
      <name val="ＭＳ 明朝"/>
      <family val="2"/>
      <charset val="128"/>
    </font>
    <font>
      <sz val="11"/>
      <color rgb="FFFF0000"/>
      <name val="ＭＳ ゴシック"/>
      <family val="3"/>
      <charset val="128"/>
    </font>
    <font>
      <sz val="9"/>
      <name val="ＭＳ 明朝"/>
      <family val="1"/>
      <charset val="128"/>
    </font>
    <font>
      <sz val="10.5"/>
      <name val="ＭＳ 明朝"/>
      <family val="1"/>
      <charset val="128"/>
    </font>
    <font>
      <sz val="8"/>
      <name val="ＭＳ 明朝"/>
      <family val="1"/>
      <charset val="128"/>
    </font>
    <font>
      <u/>
      <sz val="12"/>
      <name val="ＭＳ 明朝"/>
      <family val="1"/>
      <charset val="128"/>
    </font>
    <font>
      <sz val="20"/>
      <name val="ＭＳ 明朝"/>
      <family val="1"/>
      <charset val="128"/>
    </font>
    <font>
      <sz val="9"/>
      <color theme="1"/>
      <name val="ＭＳ ゴシック"/>
      <family val="3"/>
      <charset val="128"/>
    </font>
    <font>
      <sz val="14"/>
      <color theme="1"/>
      <name val="ＭＳ Ｐゴシック"/>
      <family val="2"/>
      <charset val="128"/>
      <scheme val="minor"/>
    </font>
    <font>
      <b/>
      <sz val="16"/>
      <color theme="1"/>
      <name val="ＭＳ ゴシック"/>
      <family val="3"/>
      <charset val="128"/>
    </font>
    <font>
      <sz val="16"/>
      <color theme="1"/>
      <name val="ＭＳ Ｐゴシック"/>
      <family val="2"/>
      <charset val="128"/>
      <scheme val="minor"/>
    </font>
    <font>
      <sz val="16"/>
      <color theme="1"/>
      <name val="ＭＳ ゴシック"/>
      <family val="3"/>
      <charset val="128"/>
    </font>
    <font>
      <b/>
      <u/>
      <sz val="11"/>
      <color theme="1"/>
      <name val="ＭＳ Ｐゴシック"/>
      <family val="3"/>
      <charset val="128"/>
      <scheme val="minor"/>
    </font>
    <font>
      <sz val="12"/>
      <color theme="1"/>
      <name val="ＭＳ Ｐゴシック"/>
      <family val="3"/>
      <charset val="128"/>
      <scheme val="major"/>
    </font>
    <font>
      <u/>
      <sz val="12"/>
      <color theme="1"/>
      <name val="ＭＳ ゴシック"/>
      <family val="3"/>
      <charset val="128"/>
    </font>
    <font>
      <b/>
      <sz val="12"/>
      <color theme="1"/>
      <name val="ＭＳ Ｐゴシック"/>
      <family val="3"/>
      <charset val="128"/>
      <scheme val="major"/>
    </font>
    <font>
      <sz val="12"/>
      <color rgb="FFFF0000"/>
      <name val="ＭＳ Ｐゴシック"/>
      <family val="3"/>
      <charset val="128"/>
      <scheme val="major"/>
    </font>
    <font>
      <u/>
      <sz val="12"/>
      <color theme="1"/>
      <name val="ＭＳ Ｐゴシック"/>
      <family val="3"/>
      <charset val="128"/>
      <scheme val="major"/>
    </font>
    <font>
      <sz val="12"/>
      <color theme="1"/>
      <name val="ＭＳ Ｐゴシック"/>
      <family val="3"/>
      <charset val="128"/>
      <scheme val="minor"/>
    </font>
    <font>
      <u/>
      <sz val="12"/>
      <name val="ＭＳ ゴシック"/>
      <family val="3"/>
      <charset val="128"/>
    </font>
    <font>
      <b/>
      <sz val="11"/>
      <name val="ＭＳ ゴシック"/>
      <family val="3"/>
      <charset val="128"/>
    </font>
    <font>
      <u/>
      <sz val="11"/>
      <name val="ＭＳ ゴシック"/>
      <family val="3"/>
      <charset val="128"/>
    </font>
    <font>
      <sz val="10"/>
      <color rgb="FFFF0000"/>
      <name val="ＭＳ ゴシック"/>
      <family val="3"/>
      <charset val="128"/>
    </font>
    <font>
      <b/>
      <sz val="12"/>
      <color rgb="FFFF0000"/>
      <name val="ＭＳ ゴシック"/>
      <family val="3"/>
      <charset val="128"/>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b/>
      <sz val="10"/>
      <color theme="1"/>
      <name val="ＭＳ ゴシック"/>
      <family val="3"/>
      <charset val="128"/>
    </font>
    <font>
      <sz val="10"/>
      <color theme="1"/>
      <name val="ＭＳ Ｐゴシック"/>
      <family val="2"/>
      <charset val="128"/>
      <scheme val="minor"/>
    </font>
    <font>
      <b/>
      <sz val="9"/>
      <color theme="1"/>
      <name val="ＭＳ Ｐゴシック"/>
      <family val="3"/>
      <charset val="128"/>
      <scheme val="minor"/>
    </font>
    <font>
      <sz val="14"/>
      <color theme="1"/>
      <name val="ＭＳ Ｐゴシック"/>
      <family val="2"/>
      <charset val="128"/>
    </font>
    <font>
      <sz val="11"/>
      <color theme="1"/>
      <name val="ＭＳ Ｐゴシック"/>
      <family val="3"/>
      <charset val="128"/>
    </font>
    <font>
      <b/>
      <u/>
      <sz val="12"/>
      <color rgb="FFC00000"/>
      <name val="ＭＳ ゴシック"/>
      <family val="3"/>
      <charset val="128"/>
    </font>
    <font>
      <sz val="12"/>
      <color rgb="FFFF0000"/>
      <name val="ＭＳ Ｐゴシック"/>
      <family val="3"/>
      <charset val="128"/>
      <scheme val="minor"/>
    </font>
    <font>
      <b/>
      <sz val="12"/>
      <color rgb="FFFF0000"/>
      <name val="ＭＳ Ｐゴシック"/>
      <family val="3"/>
      <charset val="128"/>
      <scheme val="minor"/>
    </font>
  </fonts>
  <fills count="14">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left style="thick">
        <color indexed="64"/>
      </left>
      <right style="thick">
        <color indexed="64"/>
      </right>
      <top style="thick">
        <color indexed="64"/>
      </top>
      <bottom style="thin">
        <color auto="1"/>
      </bottom>
      <diagonal/>
    </border>
    <border>
      <left style="thin">
        <color auto="1"/>
      </left>
      <right/>
      <top style="thin">
        <color auto="1"/>
      </top>
      <bottom style="hair">
        <color auto="1"/>
      </bottom>
      <diagonal/>
    </border>
    <border>
      <left style="thick">
        <color indexed="64"/>
      </left>
      <right style="thick">
        <color indexed="64"/>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ck">
        <color indexed="64"/>
      </left>
      <right style="thick">
        <color indexed="64"/>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style="dotted">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thick">
        <color indexed="64"/>
      </left>
      <right style="thick">
        <color indexed="64"/>
      </right>
      <top style="hair">
        <color auto="1"/>
      </top>
      <bottom/>
      <diagonal/>
    </border>
    <border>
      <left style="thick">
        <color indexed="64"/>
      </left>
      <right style="thick">
        <color indexed="64"/>
      </right>
      <top style="hair">
        <color auto="1"/>
      </top>
      <bottom style="medium">
        <color indexed="64"/>
      </bottom>
      <diagonal/>
    </border>
    <border>
      <left style="thin">
        <color auto="1"/>
      </left>
      <right style="thick">
        <color indexed="64"/>
      </right>
      <top style="hair">
        <color auto="1"/>
      </top>
      <bottom style="thin">
        <color indexed="64"/>
      </bottom>
      <diagonal/>
    </border>
    <border>
      <left style="hair">
        <color auto="1"/>
      </left>
      <right/>
      <top style="hair">
        <color auto="1"/>
      </top>
      <bottom style="thin">
        <color indexed="64"/>
      </bottom>
      <diagonal/>
    </border>
    <border>
      <left style="hair">
        <color auto="1"/>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ck">
        <color indexed="64"/>
      </top>
      <bottom style="thick">
        <color indexed="64"/>
      </bottom>
      <diagonal/>
    </border>
    <border>
      <left style="thick">
        <color indexed="64"/>
      </left>
      <right style="thick">
        <color indexed="64"/>
      </right>
      <top style="thin">
        <color auto="1"/>
      </top>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bottom style="thick">
        <color indexed="64"/>
      </bottom>
      <diagonal/>
    </border>
    <border>
      <left style="thin">
        <color auto="1"/>
      </left>
      <right style="thick">
        <color indexed="64"/>
      </right>
      <top style="hair">
        <color auto="1"/>
      </top>
      <bottom/>
      <diagonal/>
    </border>
    <border>
      <left style="thin">
        <color auto="1"/>
      </left>
      <right style="thick">
        <color indexed="64"/>
      </right>
      <top style="thin">
        <color auto="1"/>
      </top>
      <bottom style="hair">
        <color indexed="64"/>
      </bottom>
      <diagonal/>
    </border>
    <border>
      <left style="thick">
        <color indexed="64"/>
      </left>
      <right style="thick">
        <color indexed="64"/>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auto="1"/>
      </left>
      <right style="hair">
        <color auto="1"/>
      </right>
      <top/>
      <bottom style="hair">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right/>
      <top/>
      <bottom style="thick">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817">
    <xf numFmtId="0" fontId="0" fillId="0" borderId="0" xfId="0">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6" fillId="0" borderId="0" xfId="4" applyFont="1" applyFill="1" applyAlignment="1">
      <alignment vertical="center"/>
    </xf>
    <xf numFmtId="0" fontId="7" fillId="0" borderId="0" xfId="4" applyFont="1" applyFill="1" applyAlignment="1">
      <alignment vertical="center"/>
    </xf>
    <xf numFmtId="0" fontId="6" fillId="0" borderId="0" xfId="4" applyFont="1" applyFill="1" applyAlignment="1">
      <alignment horizontal="centerContinuous" vertical="center"/>
    </xf>
    <xf numFmtId="0" fontId="6" fillId="0" borderId="0" xfId="4" applyFont="1" applyFill="1" applyAlignment="1">
      <alignment vertical="center" wrapText="1"/>
    </xf>
    <xf numFmtId="0" fontId="6" fillId="0" borderId="0" xfId="4" applyFont="1" applyFill="1" applyBorder="1" applyAlignment="1">
      <alignment horizontal="right" vertical="center"/>
    </xf>
    <xf numFmtId="0" fontId="13" fillId="0" borderId="0" xfId="0" applyFont="1">
      <alignment vertical="center"/>
    </xf>
    <xf numFmtId="0" fontId="16" fillId="0" borderId="0" xfId="0" applyFont="1">
      <alignment vertical="center"/>
    </xf>
    <xf numFmtId="0" fontId="17" fillId="0" borderId="0" xfId="0" applyFont="1">
      <alignment vertical="center"/>
    </xf>
    <xf numFmtId="0" fontId="13" fillId="0" borderId="0" xfId="0" applyFont="1" applyAlignment="1">
      <alignment horizontal="center" vertical="center"/>
    </xf>
    <xf numFmtId="0" fontId="13" fillId="0" borderId="1" xfId="0" applyFont="1" applyBorder="1">
      <alignment vertical="center"/>
    </xf>
    <xf numFmtId="0" fontId="13" fillId="0" borderId="14" xfId="0" applyFont="1" applyBorder="1">
      <alignment vertical="center"/>
    </xf>
    <xf numFmtId="0" fontId="13" fillId="0" borderId="10" xfId="0" applyFont="1" applyBorder="1">
      <alignment vertical="center"/>
    </xf>
    <xf numFmtId="0" fontId="13" fillId="0" borderId="3" xfId="0" applyFont="1" applyBorder="1" applyAlignment="1">
      <alignment horizontal="distributed" vertical="center"/>
    </xf>
    <xf numFmtId="0" fontId="13" fillId="0" borderId="5" xfId="0" applyFont="1" applyBorder="1">
      <alignment vertical="center"/>
    </xf>
    <xf numFmtId="0" fontId="13" fillId="0" borderId="4" xfId="0" applyFont="1" applyBorder="1">
      <alignment vertical="center"/>
    </xf>
    <xf numFmtId="38" fontId="13" fillId="0" borderId="8" xfId="1" applyFont="1" applyFill="1" applyBorder="1" applyAlignment="1">
      <alignment horizontal="right" vertical="center"/>
    </xf>
    <xf numFmtId="0" fontId="13" fillId="0" borderId="8" xfId="0" applyFont="1" applyBorder="1" applyAlignment="1">
      <alignment horizontal="distributed" vertical="center"/>
    </xf>
    <xf numFmtId="38" fontId="13" fillId="0" borderId="2" xfId="1" applyFont="1" applyFill="1" applyBorder="1" applyAlignment="1">
      <alignment horizontal="right" vertical="center"/>
    </xf>
    <xf numFmtId="0" fontId="13" fillId="0" borderId="2" xfId="0" applyFont="1" applyBorder="1" applyAlignment="1">
      <alignment horizontal="distributed" vertical="center"/>
    </xf>
    <xf numFmtId="0" fontId="13" fillId="0" borderId="7" xfId="0" applyFont="1" applyBorder="1">
      <alignment vertical="center"/>
    </xf>
    <xf numFmtId="0" fontId="13" fillId="0" borderId="6" xfId="0" applyFont="1" applyBorder="1">
      <alignment vertical="center"/>
    </xf>
    <xf numFmtId="0" fontId="13" fillId="0" borderId="0" xfId="0" applyFont="1" applyAlignment="1">
      <alignment horizontal="right" vertical="center"/>
    </xf>
    <xf numFmtId="0" fontId="13" fillId="0" borderId="1" xfId="0" applyFont="1" applyBorder="1" applyAlignment="1">
      <alignment horizontal="distributed" vertical="center"/>
    </xf>
    <xf numFmtId="0" fontId="13" fillId="0" borderId="6" xfId="0" applyFont="1" applyBorder="1" applyAlignment="1">
      <alignment horizontal="distributed" vertical="center"/>
    </xf>
    <xf numFmtId="0" fontId="19" fillId="0" borderId="0" xfId="0" applyFont="1">
      <alignment vertical="center"/>
    </xf>
    <xf numFmtId="0" fontId="11" fillId="0" borderId="0" xfId="0" applyFont="1">
      <alignment vertical="center"/>
    </xf>
    <xf numFmtId="0" fontId="13" fillId="0" borderId="1" xfId="0" applyFont="1" applyBorder="1" applyAlignment="1">
      <alignment horizontal="right" vertical="center"/>
    </xf>
    <xf numFmtId="0" fontId="20" fillId="0" borderId="0" xfId="0" applyFont="1" applyAlignment="1">
      <alignment horizontal="center" vertical="center" wrapText="1"/>
    </xf>
    <xf numFmtId="0" fontId="14"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Border="1" applyAlignment="1">
      <alignment vertical="center"/>
    </xf>
    <xf numFmtId="0" fontId="13" fillId="0" borderId="0" xfId="0" applyFont="1" applyBorder="1" applyAlignment="1">
      <alignment horizontal="left" vertical="center" indent="1"/>
    </xf>
    <xf numFmtId="0" fontId="13" fillId="0" borderId="0" xfId="0" applyFont="1" applyBorder="1" applyAlignment="1">
      <alignment horizontal="distributed" vertical="center" justifyLastLine="1"/>
    </xf>
    <xf numFmtId="38" fontId="13" fillId="0" borderId="0" xfId="1" applyFont="1" applyFill="1" applyBorder="1" applyAlignment="1">
      <alignment horizontal="right" vertical="center"/>
    </xf>
    <xf numFmtId="0" fontId="6" fillId="0" borderId="7" xfId="4" applyFont="1" applyFill="1" applyBorder="1" applyAlignment="1">
      <alignment vertical="center" wrapText="1" shrinkToFit="1"/>
    </xf>
    <xf numFmtId="0" fontId="7" fillId="0" borderId="0" xfId="4" applyFont="1" applyFill="1" applyAlignment="1">
      <alignment horizontal="right" vertical="center"/>
    </xf>
    <xf numFmtId="0" fontId="6" fillId="0" borderId="10" xfId="4" quotePrefix="1" applyFont="1" applyFill="1" applyBorder="1" applyAlignment="1">
      <alignment horizontal="right" vertical="center"/>
    </xf>
    <xf numFmtId="0" fontId="23" fillId="0" borderId="0" xfId="4" applyFont="1" applyFill="1" applyAlignment="1">
      <alignment horizontal="left" vertical="center" wrapText="1"/>
    </xf>
    <xf numFmtId="0" fontId="6" fillId="0" borderId="6" xfId="4" quotePrefix="1" applyFont="1" applyFill="1" applyBorder="1" applyAlignment="1">
      <alignment horizontal="right" vertical="center" wrapText="1"/>
    </xf>
    <xf numFmtId="0" fontId="13" fillId="0" borderId="1" xfId="0" applyFont="1" applyBorder="1" applyAlignment="1">
      <alignment horizontal="right" vertical="center"/>
    </xf>
    <xf numFmtId="38" fontId="8" fillId="0" borderId="16" xfId="1" applyFont="1" applyFill="1" applyBorder="1" applyAlignment="1">
      <alignment vertical="center"/>
    </xf>
    <xf numFmtId="0" fontId="8" fillId="0" borderId="0" xfId="0" applyFont="1">
      <alignment vertical="center"/>
    </xf>
    <xf numFmtId="0" fontId="8" fillId="0" borderId="0" xfId="0" applyFont="1" applyFill="1" applyBorder="1">
      <alignment vertical="center"/>
    </xf>
    <xf numFmtId="38" fontId="8" fillId="0" borderId="1" xfId="3" applyFont="1" applyFill="1" applyBorder="1">
      <alignment vertical="center"/>
    </xf>
    <xf numFmtId="0" fontId="14" fillId="0" borderId="0" xfId="0" applyFont="1" applyFill="1" applyBorder="1">
      <alignment vertical="center"/>
    </xf>
    <xf numFmtId="38" fontId="8" fillId="0" borderId="3" xfId="3" applyFont="1" applyFill="1" applyBorder="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38" fontId="14" fillId="0" borderId="1" xfId="3" applyFont="1" applyFill="1" applyBorder="1">
      <alignment vertical="center"/>
    </xf>
    <xf numFmtId="0" fontId="14" fillId="0" borderId="1" xfId="0" applyFont="1" applyFill="1" applyBorder="1" applyAlignment="1">
      <alignment horizontal="center" vertical="center" wrapText="1"/>
    </xf>
    <xf numFmtId="38" fontId="8" fillId="0" borderId="11" xfId="0" applyNumberFormat="1" applyFont="1" applyFill="1" applyBorder="1" applyAlignment="1">
      <alignment vertical="center"/>
    </xf>
    <xf numFmtId="38" fontId="8" fillId="0" borderId="3" xfId="0" applyNumberFormat="1" applyFont="1" applyFill="1" applyBorder="1" applyAlignment="1">
      <alignment vertical="center"/>
    </xf>
    <xf numFmtId="0" fontId="8" fillId="0" borderId="2" xfId="0" applyFont="1" applyFill="1" applyBorder="1" applyAlignment="1">
      <alignment horizontal="center" vertical="center"/>
    </xf>
    <xf numFmtId="0" fontId="8" fillId="0" borderId="18" xfId="0" applyFont="1" applyFill="1" applyBorder="1">
      <alignment vertical="center"/>
    </xf>
    <xf numFmtId="38" fontId="8" fillId="0" borderId="17" xfId="1" applyFont="1" applyFill="1" applyBorder="1" applyAlignment="1">
      <alignment vertical="center"/>
    </xf>
    <xf numFmtId="38" fontId="13" fillId="0" borderId="1" xfId="1" applyFont="1" applyFill="1" applyBorder="1" applyAlignment="1">
      <alignment horizontal="right" vertical="center"/>
    </xf>
    <xf numFmtId="0" fontId="13" fillId="0" borderId="1" xfId="0" applyFont="1" applyBorder="1" applyAlignment="1">
      <alignment horizontal="center" vertical="center"/>
    </xf>
    <xf numFmtId="38" fontId="8" fillId="0" borderId="2" xfId="0" applyNumberFormat="1" applyFont="1" applyFill="1" applyBorder="1" applyAlignment="1">
      <alignment vertical="center"/>
    </xf>
    <xf numFmtId="0" fontId="6" fillId="0" borderId="10" xfId="4" applyFont="1" applyFill="1" applyBorder="1" applyAlignment="1">
      <alignment vertical="center" wrapText="1"/>
    </xf>
    <xf numFmtId="0" fontId="6" fillId="0" borderId="14" xfId="4" applyFont="1" applyFill="1" applyBorder="1" applyAlignment="1">
      <alignment horizontal="center" vertical="center" wrapText="1" shrinkToFit="1"/>
    </xf>
    <xf numFmtId="0" fontId="6" fillId="0" borderId="3" xfId="4" applyFont="1" applyFill="1" applyBorder="1" applyAlignment="1">
      <alignment vertical="center" wrapText="1" shrinkToFit="1"/>
    </xf>
    <xf numFmtId="0" fontId="6" fillId="0" borderId="3" xfId="4" applyFont="1" applyFill="1" applyBorder="1" applyAlignment="1">
      <alignment horizontal="right" vertical="center"/>
    </xf>
    <xf numFmtId="3" fontId="7" fillId="0" borderId="14"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xf>
    <xf numFmtId="38" fontId="7" fillId="0" borderId="3" xfId="5" applyFont="1" applyFill="1" applyBorder="1" applyAlignment="1">
      <alignment vertical="center" wrapText="1" shrinkToFit="1"/>
    </xf>
    <xf numFmtId="0" fontId="8" fillId="4" borderId="2" xfId="0" applyFont="1" applyFill="1" applyBorder="1" applyAlignment="1">
      <alignment horizontal="center" vertical="center" wrapText="1"/>
    </xf>
    <xf numFmtId="38" fontId="8" fillId="0" borderId="1" xfId="0" applyNumberFormat="1" applyFont="1" applyFill="1" applyBorder="1" applyAlignment="1">
      <alignment vertical="center"/>
    </xf>
    <xf numFmtId="0" fontId="8" fillId="4" borderId="3"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3" xfId="0" applyFont="1" applyFill="1" applyBorder="1" applyAlignment="1">
      <alignment horizontal="right" vertical="center" wrapText="1"/>
    </xf>
    <xf numFmtId="0" fontId="6" fillId="0" borderId="8" xfId="0" quotePrefix="1" applyFont="1" applyFill="1" applyBorder="1" applyAlignment="1">
      <alignment horizontal="center" vertical="center" wrapText="1"/>
    </xf>
    <xf numFmtId="0" fontId="6" fillId="0" borderId="3" xfId="4" quotePrefix="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23" fillId="0" borderId="0" xfId="4" applyFont="1" applyFill="1" applyAlignment="1">
      <alignment horizontal="left" vertical="center" wrapText="1"/>
    </xf>
    <xf numFmtId="0" fontId="6" fillId="0" borderId="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27" fillId="0" borderId="8" xfId="4" applyFont="1" applyFill="1" applyBorder="1" applyAlignment="1">
      <alignment horizontal="center" vertical="center" wrapText="1"/>
    </xf>
    <xf numFmtId="0" fontId="6" fillId="0" borderId="7" xfId="4" applyFont="1" applyFill="1" applyBorder="1" applyAlignment="1">
      <alignment horizontal="left" vertical="center" wrapText="1" shrinkToFit="1"/>
    </xf>
    <xf numFmtId="0" fontId="8" fillId="0" borderId="3" xfId="0" applyFont="1" applyFill="1" applyBorder="1" applyAlignment="1">
      <alignment horizontal="center" vertical="center"/>
    </xf>
    <xf numFmtId="0" fontId="13" fillId="0" borderId="0" xfId="0" applyFont="1" applyBorder="1">
      <alignment vertical="center"/>
    </xf>
    <xf numFmtId="0" fontId="28" fillId="0" borderId="0" xfId="0" applyFont="1" applyFill="1" applyBorder="1" applyAlignment="1"/>
    <xf numFmtId="38" fontId="24" fillId="0" borderId="2" xfId="1" applyFont="1" applyFill="1" applyBorder="1" applyAlignment="1">
      <alignment horizontal="right" vertical="center"/>
    </xf>
    <xf numFmtId="0" fontId="8" fillId="0" borderId="1" xfId="0" applyFont="1" applyFill="1" applyBorder="1" applyAlignment="1">
      <alignment horizontal="center" vertical="center"/>
    </xf>
    <xf numFmtId="0" fontId="8" fillId="0" borderId="0" xfId="0" applyFont="1" applyAlignment="1">
      <alignment vertical="center"/>
    </xf>
    <xf numFmtId="38" fontId="8" fillId="0" borderId="0" xfId="0" applyNumberFormat="1" applyFont="1" applyFill="1" applyBorder="1" applyAlignment="1">
      <alignment vertical="center"/>
    </xf>
    <xf numFmtId="0" fontId="8" fillId="0" borderId="0" xfId="0" applyFont="1" applyFill="1" applyBorder="1" applyAlignment="1">
      <alignment vertical="center" textRotation="255"/>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0" fillId="0" borderId="0" xfId="0" applyAlignment="1">
      <alignment vertical="center"/>
    </xf>
    <xf numFmtId="0" fontId="8" fillId="0" borderId="15" xfId="0" applyFont="1" applyFill="1" applyBorder="1" applyAlignment="1">
      <alignment horizontal="center" vertical="center"/>
    </xf>
    <xf numFmtId="38" fontId="8" fillId="0" borderId="15" xfId="0" applyNumberFormat="1" applyFont="1" applyFill="1" applyBorder="1" applyAlignment="1">
      <alignment vertical="center"/>
    </xf>
    <xf numFmtId="0" fontId="31" fillId="0" borderId="0" xfId="6" applyFont="1" applyAlignment="1">
      <alignment vertical="center"/>
    </xf>
    <xf numFmtId="0" fontId="31" fillId="0" borderId="0" xfId="6" applyFont="1">
      <alignment vertical="center"/>
    </xf>
    <xf numFmtId="0" fontId="30" fillId="0" borderId="0" xfId="6">
      <alignment vertical="center"/>
    </xf>
    <xf numFmtId="0" fontId="31" fillId="0" borderId="0" xfId="6" applyFont="1" applyFill="1">
      <alignment vertical="center"/>
    </xf>
    <xf numFmtId="0" fontId="32" fillId="0" borderId="0" xfId="6" applyFont="1" applyFill="1">
      <alignment vertical="center"/>
    </xf>
    <xf numFmtId="0" fontId="31" fillId="0" borderId="0" xfId="6" applyFont="1" applyFill="1" applyAlignment="1">
      <alignment vertical="center"/>
    </xf>
    <xf numFmtId="0" fontId="33" fillId="0" borderId="11" xfId="6" applyFont="1" applyBorder="1" applyAlignment="1">
      <alignment vertical="center"/>
    </xf>
    <xf numFmtId="0" fontId="31" fillId="0" borderId="11" xfId="6" applyFont="1" applyBorder="1" applyAlignment="1">
      <alignment vertical="center"/>
    </xf>
    <xf numFmtId="0" fontId="31" fillId="6" borderId="19" xfId="6" applyFont="1" applyFill="1" applyBorder="1" applyAlignment="1">
      <alignment horizontal="center" vertical="center" wrapText="1"/>
    </xf>
    <xf numFmtId="0" fontId="34" fillId="0" borderId="0" xfId="6" applyFont="1">
      <alignment vertical="center"/>
    </xf>
    <xf numFmtId="0" fontId="32" fillId="7" borderId="6" xfId="6" applyFont="1" applyFill="1" applyBorder="1" applyAlignment="1">
      <alignment horizontal="right" vertical="center"/>
    </xf>
    <xf numFmtId="0" fontId="31" fillId="7" borderId="1" xfId="6" applyFont="1" applyFill="1" applyBorder="1" applyAlignment="1">
      <alignment horizontal="center" vertical="center"/>
    </xf>
    <xf numFmtId="0" fontId="32" fillId="0" borderId="20" xfId="6" applyFont="1" applyBorder="1" applyAlignment="1">
      <alignment horizontal="center" vertical="center" wrapText="1"/>
    </xf>
    <xf numFmtId="0" fontId="32" fillId="0" borderId="20" xfId="6" applyFont="1" applyFill="1" applyBorder="1" applyAlignment="1">
      <alignment horizontal="center" vertical="center" shrinkToFit="1"/>
    </xf>
    <xf numFmtId="0" fontId="32" fillId="0" borderId="23" xfId="6" applyFont="1" applyBorder="1" applyAlignment="1">
      <alignment horizontal="center" vertical="center" wrapText="1"/>
    </xf>
    <xf numFmtId="0" fontId="32" fillId="0" borderId="23" xfId="6" applyFont="1" applyFill="1" applyBorder="1" applyAlignment="1">
      <alignment horizontal="center" vertical="center" shrinkToFit="1"/>
    </xf>
    <xf numFmtId="0" fontId="32" fillId="0" borderId="26" xfId="6" applyFont="1" applyFill="1" applyBorder="1" applyAlignment="1">
      <alignment horizontal="center" vertical="center" shrinkToFit="1"/>
    </xf>
    <xf numFmtId="0" fontId="31" fillId="7" borderId="0" xfId="6" applyFont="1" applyFill="1">
      <alignment vertical="center"/>
    </xf>
    <xf numFmtId="0" fontId="32" fillId="0" borderId="26" xfId="6" applyFont="1" applyBorder="1" applyAlignment="1">
      <alignment horizontal="center" vertical="center" wrapText="1"/>
    </xf>
    <xf numFmtId="0" fontId="32" fillId="0" borderId="29" xfId="6" applyFont="1" applyFill="1" applyBorder="1" applyAlignment="1">
      <alignment horizontal="center" vertical="center" shrinkToFit="1"/>
    </xf>
    <xf numFmtId="0" fontId="37" fillId="0" borderId="0" xfId="6" applyFont="1" applyFill="1" applyBorder="1" applyAlignment="1">
      <alignment vertical="center" shrinkToFit="1"/>
    </xf>
    <xf numFmtId="0" fontId="32" fillId="0" borderId="30" xfId="6" applyFont="1" applyFill="1" applyBorder="1" applyAlignment="1">
      <alignment horizontal="center" vertical="center" shrinkToFit="1"/>
    </xf>
    <xf numFmtId="0" fontId="32" fillId="0" borderId="11" xfId="6" applyFont="1" applyBorder="1" applyAlignment="1">
      <alignment vertical="center"/>
    </xf>
    <xf numFmtId="0" fontId="32" fillId="0" borderId="6" xfId="6" applyFont="1" applyBorder="1" applyAlignment="1">
      <alignment horizontal="center" vertical="center" wrapText="1"/>
    </xf>
    <xf numFmtId="0" fontId="34" fillId="0" borderId="32" xfId="2" applyFont="1" applyBorder="1" applyAlignment="1">
      <alignment vertical="center"/>
    </xf>
    <xf numFmtId="0" fontId="31" fillId="0" borderId="32" xfId="6" applyFont="1" applyBorder="1">
      <alignment vertical="center"/>
    </xf>
    <xf numFmtId="0" fontId="31" fillId="0" borderId="0" xfId="6" applyFont="1" applyBorder="1">
      <alignment vertical="center"/>
    </xf>
    <xf numFmtId="0" fontId="36" fillId="0" borderId="0" xfId="2" applyFont="1" applyBorder="1" applyAlignment="1">
      <alignment vertical="center"/>
    </xf>
    <xf numFmtId="0" fontId="31" fillId="0" borderId="1" xfId="6" applyFont="1" applyBorder="1">
      <alignment vertical="center"/>
    </xf>
    <xf numFmtId="0" fontId="34" fillId="0" borderId="0" xfId="2" applyFont="1" applyBorder="1" applyAlignment="1">
      <alignment horizontal="center" vertical="center"/>
    </xf>
    <xf numFmtId="177" fontId="31" fillId="0" borderId="0" xfId="8" applyNumberFormat="1" applyFont="1" applyBorder="1">
      <alignment vertical="center"/>
    </xf>
    <xf numFmtId="0" fontId="30" fillId="0" borderId="0" xfId="6" applyBorder="1">
      <alignment vertical="center"/>
    </xf>
    <xf numFmtId="0" fontId="31" fillId="0" borderId="0" xfId="6" applyFont="1" applyFill="1" applyBorder="1" applyAlignment="1">
      <alignment horizontal="center" vertical="center"/>
    </xf>
    <xf numFmtId="0" fontId="32" fillId="0" borderId="6" xfId="6" applyFont="1" applyFill="1" applyBorder="1" applyAlignment="1">
      <alignment horizontal="center" vertical="center" shrinkToFit="1"/>
    </xf>
    <xf numFmtId="0" fontId="32" fillId="0" borderId="0" xfId="6" applyFont="1" applyFill="1" applyBorder="1" applyAlignment="1">
      <alignment horizontal="center" vertical="center" wrapText="1"/>
    </xf>
    <xf numFmtId="0" fontId="32" fillId="0" borderId="0" xfId="6" applyFont="1" applyFill="1" applyBorder="1" applyAlignment="1">
      <alignment horizontal="center" vertical="center" shrinkToFit="1"/>
    </xf>
    <xf numFmtId="0" fontId="32" fillId="0" borderId="0" xfId="6" applyFont="1" applyFill="1" applyBorder="1" applyAlignment="1">
      <alignment vertical="center"/>
    </xf>
    <xf numFmtId="0" fontId="32" fillId="0" borderId="0" xfId="6" applyFont="1" applyFill="1" applyAlignment="1">
      <alignment vertical="center"/>
    </xf>
    <xf numFmtId="0" fontId="35" fillId="0" borderId="0" xfId="6" applyFont="1">
      <alignment vertical="center"/>
    </xf>
    <xf numFmtId="0" fontId="30" fillId="0" borderId="0" xfId="6" applyBorder="1" applyAlignment="1">
      <alignment vertical="center"/>
    </xf>
    <xf numFmtId="0" fontId="30" fillId="0" borderId="0" xfId="6" applyAlignment="1">
      <alignment vertical="center"/>
    </xf>
    <xf numFmtId="0" fontId="35" fillId="0" borderId="0" xfId="6" applyFont="1" applyBorder="1" applyAlignment="1">
      <alignment horizontal="center" vertical="center" wrapText="1"/>
    </xf>
    <xf numFmtId="0" fontId="31" fillId="9" borderId="38" xfId="6" applyFont="1" applyFill="1" applyBorder="1" applyAlignment="1">
      <alignment horizontal="right" vertical="center"/>
    </xf>
    <xf numFmtId="0" fontId="31" fillId="0" borderId="39" xfId="6" applyFont="1" applyBorder="1" applyAlignment="1">
      <alignment horizontal="center" vertical="center" wrapText="1"/>
    </xf>
    <xf numFmtId="0" fontId="31" fillId="0" borderId="40" xfId="6" applyFont="1" applyBorder="1" applyAlignment="1">
      <alignment horizontal="center" vertical="center" wrapText="1"/>
    </xf>
    <xf numFmtId="0" fontId="31" fillId="9" borderId="43" xfId="6" applyFont="1" applyFill="1" applyBorder="1" applyAlignment="1">
      <alignment horizontal="center" vertical="center"/>
    </xf>
    <xf numFmtId="0" fontId="35" fillId="0" borderId="44" xfId="6" applyFont="1" applyBorder="1" applyAlignment="1">
      <alignment vertical="center" shrinkToFit="1"/>
    </xf>
    <xf numFmtId="0" fontId="35" fillId="0" borderId="45" xfId="6" applyFont="1" applyBorder="1" applyAlignment="1">
      <alignment vertical="center" shrinkToFit="1"/>
    </xf>
    <xf numFmtId="0" fontId="35" fillId="0" borderId="0" xfId="6" applyFont="1" applyFill="1" applyBorder="1" applyAlignment="1">
      <alignment vertical="center" shrinkToFit="1"/>
    </xf>
    <xf numFmtId="0" fontId="31" fillId="0" borderId="36" xfId="6" applyFont="1" applyBorder="1" applyAlignment="1">
      <alignment horizontal="center" vertical="center" shrinkToFit="1"/>
    </xf>
    <xf numFmtId="0" fontId="31" fillId="0" borderId="37" xfId="6" applyFont="1" applyBorder="1" applyAlignment="1">
      <alignment horizontal="center" vertical="center" shrinkToFit="1"/>
    </xf>
    <xf numFmtId="0" fontId="31" fillId="9" borderId="38" xfId="6" applyFont="1" applyFill="1" applyBorder="1" applyAlignment="1">
      <alignment horizontal="center" vertical="center"/>
    </xf>
    <xf numFmtId="0" fontId="31" fillId="0" borderId="39" xfId="6" applyFont="1" applyBorder="1">
      <alignment vertical="center"/>
    </xf>
    <xf numFmtId="0" fontId="31" fillId="0" borderId="40" xfId="6" applyFont="1" applyBorder="1">
      <alignment vertical="center"/>
    </xf>
    <xf numFmtId="0" fontId="32" fillId="0" borderId="38" xfId="6" applyFont="1" applyBorder="1">
      <alignment vertical="center"/>
    </xf>
    <xf numFmtId="0" fontId="30" fillId="0" borderId="39" xfId="6" applyBorder="1">
      <alignment vertical="center"/>
    </xf>
    <xf numFmtId="0" fontId="31" fillId="0" borderId="44" xfId="6" applyFont="1" applyBorder="1">
      <alignment vertical="center"/>
    </xf>
    <xf numFmtId="0" fontId="32" fillId="0" borderId="43" xfId="6" applyFont="1" applyBorder="1">
      <alignment vertical="center"/>
    </xf>
    <xf numFmtId="0" fontId="30" fillId="0" borderId="44" xfId="6" applyBorder="1">
      <alignment vertical="center"/>
    </xf>
    <xf numFmtId="0" fontId="31" fillId="9" borderId="46" xfId="6" applyFont="1" applyFill="1" applyBorder="1" applyAlignment="1">
      <alignment horizontal="center" vertical="center"/>
    </xf>
    <xf numFmtId="0" fontId="31" fillId="3" borderId="47" xfId="6" applyFont="1" applyFill="1" applyBorder="1">
      <alignment vertical="center"/>
    </xf>
    <xf numFmtId="0" fontId="31" fillId="3" borderId="48" xfId="6" applyFont="1" applyFill="1" applyBorder="1">
      <alignment vertical="center"/>
    </xf>
    <xf numFmtId="0" fontId="32" fillId="0" borderId="46" xfId="6" applyFont="1" applyBorder="1">
      <alignment vertical="center"/>
    </xf>
    <xf numFmtId="0" fontId="30" fillId="0" borderId="47" xfId="6" applyBorder="1">
      <alignment vertical="center"/>
    </xf>
    <xf numFmtId="0" fontId="30" fillId="0" borderId="48" xfId="6" applyBorder="1">
      <alignment vertical="center"/>
    </xf>
    <xf numFmtId="38" fontId="14" fillId="8" borderId="1" xfId="1" applyFont="1" applyFill="1" applyBorder="1" applyAlignment="1" applyProtection="1">
      <alignment horizontal="right" vertical="center"/>
      <protection locked="0"/>
    </xf>
    <xf numFmtId="3" fontId="7" fillId="8" borderId="3" xfId="0" applyNumberFormat="1" applyFont="1" applyFill="1" applyBorder="1" applyAlignment="1" applyProtection="1">
      <alignment vertical="center" wrapText="1"/>
      <protection locked="0"/>
    </xf>
    <xf numFmtId="38" fontId="13" fillId="8" borderId="8" xfId="1" applyFont="1" applyFill="1" applyBorder="1" applyAlignment="1" applyProtection="1">
      <alignment horizontal="right" vertical="center"/>
      <protection locked="0"/>
    </xf>
    <xf numFmtId="38" fontId="13" fillId="8" borderId="3" xfId="1" applyFont="1" applyFill="1" applyBorder="1" applyAlignment="1" applyProtection="1">
      <alignment horizontal="right" vertical="center"/>
      <protection locked="0"/>
    </xf>
    <xf numFmtId="0" fontId="34" fillId="0" borderId="0" xfId="0" applyFont="1" applyFill="1" applyAlignment="1">
      <alignment horizontal="center" vertical="center"/>
    </xf>
    <xf numFmtId="0" fontId="34" fillId="0" borderId="0" xfId="0" applyFont="1" applyFill="1">
      <alignment vertic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0" fillId="0" borderId="0" xfId="0" applyFont="1" applyFill="1" applyAlignment="1">
      <alignment horizontal="center" vertical="center"/>
    </xf>
    <xf numFmtId="0" fontId="34" fillId="0" borderId="7" xfId="0" applyFont="1" applyBorder="1" applyAlignment="1">
      <alignment vertical="center"/>
    </xf>
    <xf numFmtId="0" fontId="34" fillId="0" borderId="7" xfId="0" applyFont="1" applyBorder="1" applyAlignment="1">
      <alignment vertical="center" wrapText="1"/>
    </xf>
    <xf numFmtId="0" fontId="0" fillId="0" borderId="0" xfId="0" applyFont="1">
      <alignment vertical="center"/>
    </xf>
    <xf numFmtId="0" fontId="0" fillId="0" borderId="0" xfId="0" applyFont="1" applyAlignment="1">
      <alignment horizontal="left" vertical="center"/>
    </xf>
    <xf numFmtId="0" fontId="45" fillId="0" borderId="0" xfId="0" applyFont="1" applyFill="1">
      <alignment vertical="center"/>
    </xf>
    <xf numFmtId="0" fontId="37" fillId="5" borderId="22" xfId="6" applyFont="1" applyFill="1" applyBorder="1" applyAlignment="1">
      <alignment vertical="center" shrinkToFit="1"/>
    </xf>
    <xf numFmtId="0" fontId="37" fillId="5" borderId="25" xfId="6" applyFont="1" applyFill="1" applyBorder="1" applyAlignment="1">
      <alignment vertical="center" shrinkToFit="1"/>
    </xf>
    <xf numFmtId="0" fontId="37" fillId="5" borderId="28" xfId="6" applyFont="1" applyFill="1" applyBorder="1" applyAlignment="1">
      <alignment vertical="center" shrinkToFit="1"/>
    </xf>
    <xf numFmtId="0" fontId="37" fillId="5" borderId="27" xfId="6" applyFont="1" applyFill="1" applyBorder="1" applyAlignment="1">
      <alignment vertical="center" shrinkToFit="1"/>
    </xf>
    <xf numFmtId="0" fontId="37" fillId="5" borderId="31" xfId="6" applyFont="1" applyFill="1" applyBorder="1" applyAlignment="1">
      <alignment vertical="center" shrinkToFit="1"/>
    </xf>
    <xf numFmtId="0" fontId="37" fillId="5" borderId="1" xfId="6" applyFont="1" applyFill="1" applyBorder="1" applyAlignment="1">
      <alignment vertical="center" shrinkToFit="1"/>
    </xf>
    <xf numFmtId="0" fontId="31" fillId="9" borderId="35" xfId="6" applyFont="1" applyFill="1" applyBorder="1" applyAlignment="1">
      <alignment horizontal="center" vertical="center"/>
    </xf>
    <xf numFmtId="0" fontId="44" fillId="0" borderId="36" xfId="6" applyFont="1" applyBorder="1" applyAlignment="1">
      <alignment horizontal="center" vertical="center" wrapText="1"/>
    </xf>
    <xf numFmtId="0" fontId="44" fillId="0" borderId="37" xfId="6" applyFont="1" applyBorder="1" applyAlignment="1">
      <alignment horizontal="center" vertical="center" wrapText="1"/>
    </xf>
    <xf numFmtId="0" fontId="30" fillId="0" borderId="40" xfId="6" applyBorder="1" applyAlignment="1">
      <alignment horizontal="center" vertical="center"/>
    </xf>
    <xf numFmtId="0" fontId="30" fillId="0" borderId="45" xfId="6" applyBorder="1" applyAlignment="1">
      <alignment horizontal="center" vertical="center"/>
    </xf>
    <xf numFmtId="0" fontId="46" fillId="0" borderId="0" xfId="0" applyFont="1" applyFill="1" applyBorder="1">
      <alignment vertical="center"/>
    </xf>
    <xf numFmtId="0" fontId="8" fillId="0" borderId="0" xfId="0" applyFont="1" applyProtection="1">
      <alignment vertical="center"/>
    </xf>
    <xf numFmtId="0" fontId="8" fillId="0" borderId="0" xfId="0" applyFont="1" applyFill="1" applyBorder="1" applyProtection="1">
      <alignment vertical="center"/>
    </xf>
    <xf numFmtId="0" fontId="14" fillId="0" borderId="0" xfId="0" applyFont="1" applyFill="1" applyBorder="1" applyProtection="1">
      <alignment vertical="center"/>
    </xf>
    <xf numFmtId="0" fontId="29" fillId="0" borderId="0" xfId="0" applyFont="1" applyFill="1" applyBorder="1" applyAlignment="1" applyProtection="1"/>
    <xf numFmtId="0" fontId="14" fillId="0" borderId="0" xfId="0" applyFont="1" applyFill="1" applyBorder="1" applyAlignment="1" applyProtection="1">
      <alignment vertical="center"/>
    </xf>
    <xf numFmtId="0" fontId="8" fillId="4" borderId="2"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38" fontId="14" fillId="0" borderId="1" xfId="3" applyFont="1" applyFill="1" applyBorder="1" applyProtection="1">
      <alignment vertical="center"/>
    </xf>
    <xf numFmtId="0" fontId="14"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38" fontId="8" fillId="0" borderId="1" xfId="3" applyFont="1" applyFill="1" applyBorder="1" applyProtection="1">
      <alignment vertical="center"/>
    </xf>
    <xf numFmtId="0" fontId="8" fillId="0" borderId="0" xfId="0" applyFont="1" applyFill="1" applyBorder="1" applyAlignment="1" applyProtection="1">
      <alignment vertical="center"/>
    </xf>
    <xf numFmtId="0" fontId="8" fillId="0" borderId="3" xfId="0" applyFont="1" applyFill="1" applyBorder="1" applyAlignment="1" applyProtection="1">
      <alignment horizontal="center" vertical="center"/>
    </xf>
    <xf numFmtId="38" fontId="8" fillId="0" borderId="11" xfId="0" applyNumberFormat="1" applyFont="1" applyFill="1" applyBorder="1" applyAlignment="1" applyProtection="1">
      <alignment vertical="center"/>
    </xf>
    <xf numFmtId="38" fontId="8" fillId="0" borderId="3" xfId="0" applyNumberFormat="1" applyFont="1" applyFill="1" applyBorder="1" applyAlignment="1" applyProtection="1">
      <alignment vertical="center"/>
    </xf>
    <xf numFmtId="0" fontId="28" fillId="0" borderId="0" xfId="0" applyFont="1" applyFill="1" applyBorder="1" applyAlignment="1" applyProtection="1"/>
    <xf numFmtId="38" fontId="8" fillId="0" borderId="3" xfId="3" applyFont="1" applyFill="1" applyBorder="1" applyProtection="1">
      <alignment vertical="center"/>
    </xf>
    <xf numFmtId="38" fontId="8" fillId="0" borderId="1" xfId="0" applyNumberFormat="1" applyFont="1" applyFill="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8" fillId="0" borderId="0" xfId="0" applyFont="1" applyFill="1" applyBorder="1" applyAlignment="1" applyProtection="1">
      <alignment horizontal="center" vertical="center"/>
    </xf>
    <xf numFmtId="38" fontId="8" fillId="0" borderId="0" xfId="0" applyNumberFormat="1" applyFont="1" applyFill="1" applyBorder="1" applyProtection="1">
      <alignment vertical="center"/>
    </xf>
    <xf numFmtId="38" fontId="14" fillId="10" borderId="1" xfId="3" applyFont="1" applyFill="1" applyBorder="1" applyProtection="1">
      <alignment vertical="center"/>
    </xf>
    <xf numFmtId="0" fontId="6" fillId="8" borderId="2" xfId="4" applyFont="1" applyFill="1" applyBorder="1" applyAlignment="1" applyProtection="1">
      <alignment vertical="center" wrapText="1" shrinkToFit="1"/>
      <protection locked="0"/>
    </xf>
    <xf numFmtId="3" fontId="6" fillId="0" borderId="1" xfId="4" applyNumberFormat="1" applyFont="1" applyFill="1" applyBorder="1" applyAlignment="1">
      <alignment vertical="center" wrapText="1"/>
    </xf>
    <xf numFmtId="0" fontId="6" fillId="0" borderId="6" xfId="4" quotePrefix="1" applyFont="1" applyFill="1" applyBorder="1" applyAlignment="1">
      <alignment horizontal="right" vertical="center"/>
    </xf>
    <xf numFmtId="0" fontId="31" fillId="8" borderId="39" xfId="6" applyFont="1" applyFill="1" applyBorder="1" applyProtection="1">
      <alignment vertical="center"/>
      <protection locked="0"/>
    </xf>
    <xf numFmtId="0" fontId="31" fillId="8" borderId="40" xfId="6" applyFont="1" applyFill="1" applyBorder="1" applyProtection="1">
      <alignment vertical="center"/>
      <protection locked="0"/>
    </xf>
    <xf numFmtId="0" fontId="34" fillId="8"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xf>
    <xf numFmtId="0" fontId="40" fillId="11" borderId="1" xfId="0" applyFont="1" applyFill="1" applyBorder="1" applyAlignment="1" applyProtection="1">
      <alignment horizontal="center" vertical="center" wrapText="1"/>
    </xf>
    <xf numFmtId="0" fontId="40" fillId="11" borderId="1" xfId="0" applyFont="1" applyFill="1" applyBorder="1" applyAlignment="1" applyProtection="1">
      <alignment horizontal="center" vertical="center"/>
    </xf>
    <xf numFmtId="0" fontId="40" fillId="0" borderId="1" xfId="0" applyFont="1" applyFill="1" applyBorder="1" applyAlignment="1" applyProtection="1">
      <alignment horizontal="left" vertical="center" wrapText="1"/>
    </xf>
    <xf numFmtId="0" fontId="48" fillId="0" borderId="1" xfId="6" applyFont="1" applyBorder="1" applyAlignment="1">
      <alignment horizontal="left" vertical="center"/>
    </xf>
    <xf numFmtId="0" fontId="49" fillId="0" borderId="1" xfId="6" applyFont="1" applyBorder="1">
      <alignment vertical="center"/>
    </xf>
    <xf numFmtId="0" fontId="49" fillId="0" borderId="1" xfId="6" applyFont="1" applyBorder="1" applyAlignment="1">
      <alignment vertical="center" wrapText="1"/>
    </xf>
    <xf numFmtId="0" fontId="49" fillId="0" borderId="0" xfId="6" applyFont="1">
      <alignment vertical="center"/>
    </xf>
    <xf numFmtId="38" fontId="36" fillId="0" borderId="21" xfId="7" applyFont="1" applyBorder="1" applyAlignment="1">
      <alignment horizontal="right" vertical="center"/>
    </xf>
    <xf numFmtId="38" fontId="36" fillId="0" borderId="24" xfId="7" applyFont="1" applyBorder="1" applyAlignment="1">
      <alignment horizontal="right" vertical="center"/>
    </xf>
    <xf numFmtId="0" fontId="34" fillId="8" borderId="1" xfId="0" applyFont="1" applyFill="1" applyBorder="1" applyAlignment="1" applyProtection="1">
      <alignment horizontal="center" vertical="center"/>
      <protection locked="0"/>
    </xf>
    <xf numFmtId="179" fontId="34" fillId="8" borderId="1" xfId="0" applyNumberFormat="1" applyFont="1" applyFill="1" applyBorder="1" applyAlignment="1" applyProtection="1">
      <alignment horizontal="center" vertical="center"/>
      <protection locked="0"/>
    </xf>
    <xf numFmtId="0" fontId="34" fillId="0" borderId="4" xfId="0" applyFont="1" applyFill="1" applyBorder="1" applyAlignment="1">
      <alignment vertical="center" wrapText="1"/>
    </xf>
    <xf numFmtId="180" fontId="34" fillId="8" borderId="1" xfId="0" applyNumberFormat="1" applyFont="1" applyFill="1" applyBorder="1" applyAlignment="1" applyProtection="1">
      <alignment horizontal="center" vertical="center"/>
      <protection locked="0"/>
    </xf>
    <xf numFmtId="0" fontId="34" fillId="0" borderId="0" xfId="0" applyFont="1" applyFill="1" applyBorder="1" applyAlignment="1">
      <alignment vertical="center" wrapText="1"/>
    </xf>
    <xf numFmtId="180" fontId="38" fillId="8" borderId="1" xfId="0" applyNumberFormat="1" applyFont="1" applyFill="1" applyBorder="1" applyAlignment="1" applyProtection="1">
      <alignment horizontal="center" vertical="center"/>
      <protection locked="0"/>
    </xf>
    <xf numFmtId="0" fontId="51" fillId="0" borderId="0" xfId="0" applyFont="1" applyFill="1">
      <alignment vertical="center"/>
    </xf>
    <xf numFmtId="0" fontId="40" fillId="0" borderId="1" xfId="0" applyFont="1" applyFill="1" applyBorder="1" applyAlignment="1" applyProtection="1">
      <alignment horizontal="left" vertical="center" wrapText="1"/>
    </xf>
    <xf numFmtId="0" fontId="32" fillId="0" borderId="1" xfId="6" applyFont="1" applyFill="1" applyBorder="1" applyAlignment="1">
      <alignment horizontal="center" vertical="center" wrapText="1"/>
    </xf>
    <xf numFmtId="0" fontId="30" fillId="0" borderId="40" xfId="6" applyBorder="1" applyAlignment="1">
      <alignment horizontal="center" vertical="center"/>
    </xf>
    <xf numFmtId="0" fontId="31" fillId="0" borderId="39" xfId="6" applyFont="1" applyBorder="1" applyAlignment="1">
      <alignment horizontal="center" vertical="center" wrapText="1"/>
    </xf>
    <xf numFmtId="0" fontId="31" fillId="0" borderId="40" xfId="6" applyFont="1" applyBorder="1" applyAlignment="1">
      <alignment horizontal="center" vertical="center" wrapText="1"/>
    </xf>
    <xf numFmtId="0" fontId="31" fillId="0" borderId="39" xfId="6" applyFont="1" applyBorder="1" applyAlignment="1">
      <alignment horizontal="center" vertical="center" wrapText="1"/>
    </xf>
    <xf numFmtId="0" fontId="31" fillId="0" borderId="40" xfId="6" applyFont="1" applyBorder="1" applyAlignment="1">
      <alignment horizontal="center" vertical="center" wrapText="1"/>
    </xf>
    <xf numFmtId="0" fontId="52" fillId="8" borderId="1" xfId="9" applyFill="1" applyBorder="1" applyAlignment="1" applyProtection="1">
      <alignment horizontal="center" vertical="center" wrapText="1"/>
      <protection locked="0"/>
    </xf>
    <xf numFmtId="0" fontId="31" fillId="0" borderId="0" xfId="6" applyFont="1" applyAlignment="1">
      <alignment vertical="top"/>
    </xf>
    <xf numFmtId="181" fontId="24" fillId="0" borderId="0" xfId="4" applyNumberFormat="1" applyFont="1"/>
    <xf numFmtId="181" fontId="24" fillId="0" borderId="0" xfId="4" applyNumberFormat="1" applyFont="1" applyAlignment="1">
      <alignment horizontal="left"/>
    </xf>
    <xf numFmtId="181" fontId="24" fillId="0" borderId="0" xfId="4" applyNumberFormat="1" applyFont="1" applyAlignment="1"/>
    <xf numFmtId="181" fontId="54" fillId="0" borderId="0" xfId="4" applyNumberFormat="1" applyFont="1" applyAlignment="1"/>
    <xf numFmtId="181" fontId="24" fillId="0" borderId="0" xfId="4" applyNumberFormat="1" applyFont="1" applyAlignment="1">
      <alignment wrapText="1"/>
    </xf>
    <xf numFmtId="181" fontId="55" fillId="0" borderId="0" xfId="4" applyNumberFormat="1" applyFont="1"/>
    <xf numFmtId="180" fontId="24" fillId="0" borderId="0" xfId="4" applyNumberFormat="1" applyFont="1"/>
    <xf numFmtId="181" fontId="10" fillId="0" borderId="0" xfId="4" applyNumberFormat="1" applyFont="1"/>
    <xf numFmtId="181" fontId="10" fillId="0" borderId="0" xfId="4" applyNumberFormat="1" applyFont="1" applyAlignment="1">
      <alignment horizontal="right"/>
    </xf>
    <xf numFmtId="181" fontId="24" fillId="0" borderId="0" xfId="4" applyNumberFormat="1" applyFont="1" applyBorder="1"/>
    <xf numFmtId="181" fontId="24" fillId="0" borderId="0" xfId="4" applyNumberFormat="1" applyFont="1" applyBorder="1" applyAlignment="1">
      <alignment horizontal="center"/>
    </xf>
    <xf numFmtId="181" fontId="24" fillId="0" borderId="0" xfId="5" applyNumberFormat="1" applyFont="1" applyBorder="1"/>
    <xf numFmtId="181" fontId="24" fillId="0" borderId="14" xfId="4" applyNumberFormat="1" applyFont="1" applyBorder="1"/>
    <xf numFmtId="38" fontId="24" fillId="0" borderId="6" xfId="5" applyFont="1" applyBorder="1"/>
    <xf numFmtId="181" fontId="24" fillId="0" borderId="7" xfId="4" applyNumberFormat="1" applyFont="1" applyBorder="1"/>
    <xf numFmtId="181" fontId="55" fillId="0" borderId="14" xfId="4" applyNumberFormat="1" applyFont="1" applyBorder="1"/>
    <xf numFmtId="38" fontId="55" fillId="0" borderId="11" xfId="5" applyFont="1" applyBorder="1"/>
    <xf numFmtId="181" fontId="54" fillId="0" borderId="8" xfId="4" applyNumberFormat="1" applyFont="1" applyFill="1" applyBorder="1"/>
    <xf numFmtId="181" fontId="54" fillId="0" borderId="3" xfId="4" applyNumberFormat="1" applyFont="1" applyBorder="1"/>
    <xf numFmtId="181" fontId="55" fillId="0" borderId="5" xfId="4" applyNumberFormat="1" applyFont="1" applyBorder="1"/>
    <xf numFmtId="38" fontId="55" fillId="0" borderId="0" xfId="5" applyFont="1" applyBorder="1"/>
    <xf numFmtId="181" fontId="54" fillId="0" borderId="8" xfId="4" applyNumberFormat="1" applyFont="1" applyBorder="1"/>
    <xf numFmtId="38" fontId="55" fillId="0" borderId="0" xfId="5" applyFont="1" applyBorder="1" applyAlignment="1">
      <alignment shrinkToFit="1"/>
    </xf>
    <xf numFmtId="38" fontId="55" fillId="0" borderId="0" xfId="5" applyFont="1" applyBorder="1" applyAlignment="1">
      <alignment horizontal="right" shrinkToFit="1"/>
    </xf>
    <xf numFmtId="181" fontId="6" fillId="0" borderId="8" xfId="4" applyNumberFormat="1" applyFont="1" applyBorder="1"/>
    <xf numFmtId="0" fontId="13" fillId="0" borderId="8" xfId="4" applyFont="1" applyBorder="1" applyAlignment="1">
      <alignment horizontal="left" vertical="center"/>
    </xf>
    <xf numFmtId="0" fontId="13" fillId="0" borderId="8" xfId="4" applyFont="1" applyBorder="1" applyAlignment="1">
      <alignment horizontal="distributed" vertical="center" shrinkToFit="1"/>
    </xf>
    <xf numFmtId="181" fontId="24" fillId="0" borderId="8" xfId="4" applyNumberFormat="1" applyFont="1" applyBorder="1"/>
    <xf numFmtId="3" fontId="31" fillId="5" borderId="39" xfId="6" applyNumberFormat="1" applyFont="1" applyFill="1" applyBorder="1" applyProtection="1">
      <alignment vertical="center"/>
      <protection locked="0"/>
    </xf>
    <xf numFmtId="181" fontId="56" fillId="0" borderId="2" xfId="4" applyNumberFormat="1" applyFont="1" applyBorder="1" applyAlignment="1">
      <alignment wrapText="1" shrinkToFit="1"/>
    </xf>
    <xf numFmtId="181" fontId="55" fillId="0" borderId="13" xfId="4" applyNumberFormat="1" applyFont="1" applyBorder="1"/>
    <xf numFmtId="0" fontId="13" fillId="0" borderId="2" xfId="4" applyFont="1" applyBorder="1" applyAlignment="1">
      <alignment horizontal="distributed" vertical="center" shrinkToFit="1"/>
    </xf>
    <xf numFmtId="181" fontId="24" fillId="0" borderId="2" xfId="4" applyNumberFormat="1" applyFont="1" applyBorder="1" applyAlignment="1">
      <alignment horizontal="center"/>
    </xf>
    <xf numFmtId="181" fontId="57" fillId="0" borderId="0" xfId="4" applyNumberFormat="1" applyFont="1" applyAlignment="1">
      <alignment vertical="top"/>
    </xf>
    <xf numFmtId="3" fontId="31" fillId="8" borderId="39" xfId="6" applyNumberFormat="1" applyFont="1" applyFill="1" applyBorder="1" applyProtection="1">
      <alignment vertical="center"/>
      <protection locked="0"/>
    </xf>
    <xf numFmtId="0" fontId="59" fillId="0" borderId="36" xfId="6" applyFont="1" applyBorder="1" applyAlignment="1">
      <alignment horizontal="center" vertical="center" wrapText="1"/>
    </xf>
    <xf numFmtId="0" fontId="34" fillId="0" borderId="0" xfId="6" applyFont="1" applyAlignment="1">
      <alignment horizontal="left" vertical="center" indent="1"/>
    </xf>
    <xf numFmtId="0" fontId="38" fillId="0" borderId="0" xfId="6" applyFont="1">
      <alignment vertical="center"/>
    </xf>
    <xf numFmtId="0" fontId="60" fillId="0" borderId="0" xfId="6" applyFont="1">
      <alignment vertical="center"/>
    </xf>
    <xf numFmtId="0" fontId="38" fillId="0" borderId="0" xfId="6" applyFont="1" applyAlignment="1">
      <alignment vertical="center"/>
    </xf>
    <xf numFmtId="0" fontId="63" fillId="0" borderId="0" xfId="6" applyFont="1">
      <alignment vertical="center"/>
    </xf>
    <xf numFmtId="0" fontId="62" fillId="0" borderId="0" xfId="6" applyFont="1">
      <alignment vertical="center"/>
    </xf>
    <xf numFmtId="0" fontId="63" fillId="0" borderId="0" xfId="6" applyFont="1" applyAlignment="1">
      <alignment vertical="center"/>
    </xf>
    <xf numFmtId="0" fontId="63" fillId="0" borderId="0" xfId="6" applyFont="1" applyFill="1">
      <alignment vertical="center"/>
    </xf>
    <xf numFmtId="0" fontId="61" fillId="0" borderId="0" xfId="6" applyFont="1">
      <alignment vertical="center"/>
    </xf>
    <xf numFmtId="0" fontId="53" fillId="0" borderId="1" xfId="0" applyFont="1" applyFill="1" applyBorder="1" applyAlignment="1" applyProtection="1">
      <alignment horizontal="left" vertical="center" wrapText="1"/>
    </xf>
    <xf numFmtId="0" fontId="40" fillId="0" borderId="1" xfId="0" applyFont="1" applyFill="1" applyBorder="1" applyAlignment="1" applyProtection="1">
      <alignment horizontal="left" vertical="center" wrapText="1"/>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7" xfId="4" applyNumberFormat="1" applyFont="1" applyBorder="1" applyAlignment="1">
      <alignment horizontal="center"/>
    </xf>
    <xf numFmtId="0" fontId="32" fillId="0" borderId="0" xfId="6" applyFont="1" applyFill="1" applyBorder="1" applyAlignment="1">
      <alignment vertical="center" wrapText="1"/>
    </xf>
    <xf numFmtId="0" fontId="32" fillId="0" borderId="0" xfId="6" applyFont="1" applyBorder="1" applyAlignment="1">
      <alignment horizontal="center" vertical="center" wrapText="1"/>
    </xf>
    <xf numFmtId="38" fontId="36" fillId="0" borderId="0" xfId="7" applyFont="1" applyBorder="1" applyAlignment="1">
      <alignment horizontal="right" vertical="center"/>
    </xf>
    <xf numFmtId="0" fontId="37" fillId="5" borderId="0" xfId="6" applyFont="1" applyFill="1" applyBorder="1" applyAlignment="1">
      <alignment vertical="center" shrinkToFit="1"/>
    </xf>
    <xf numFmtId="0" fontId="32" fillId="0" borderId="10" xfId="6" applyFont="1" applyFill="1" applyBorder="1" applyAlignment="1">
      <alignment horizontal="center" vertical="center" shrinkToFit="1"/>
    </xf>
    <xf numFmtId="0" fontId="32" fillId="0" borderId="27" xfId="6" applyFont="1" applyFill="1" applyBorder="1" applyAlignment="1">
      <alignment horizontal="center" vertical="center" shrinkToFit="1"/>
    </xf>
    <xf numFmtId="0" fontId="31" fillId="0" borderId="0" xfId="6" applyFont="1" applyFill="1" applyBorder="1">
      <alignment vertical="center"/>
    </xf>
    <xf numFmtId="0" fontId="31" fillId="0" borderId="0" xfId="6" applyFont="1" applyFill="1" applyBorder="1" applyAlignment="1">
      <alignment vertical="center" textRotation="255" wrapText="1"/>
    </xf>
    <xf numFmtId="0" fontId="7" fillId="0" borderId="0" xfId="6" applyFont="1" applyFill="1" applyBorder="1" applyAlignment="1">
      <alignment horizontal="center" vertical="center"/>
    </xf>
    <xf numFmtId="0" fontId="61" fillId="0" borderId="0" xfId="6" applyFont="1" applyFill="1">
      <alignment vertical="center"/>
    </xf>
    <xf numFmtId="0" fontId="31" fillId="0" borderId="8" xfId="6" applyFont="1" applyBorder="1">
      <alignment vertical="center"/>
    </xf>
    <xf numFmtId="0" fontId="32" fillId="0" borderId="0" xfId="6" applyFont="1" applyFill="1" applyBorder="1" applyAlignment="1">
      <alignment horizontal="left" vertical="center" wrapText="1"/>
    </xf>
    <xf numFmtId="0" fontId="59" fillId="0" borderId="37" xfId="6" applyFont="1" applyBorder="1" applyAlignment="1">
      <alignment horizontal="center" vertical="center" wrapText="1"/>
    </xf>
    <xf numFmtId="0" fontId="14" fillId="0" borderId="1" xfId="0" applyFont="1" applyFill="1" applyBorder="1" applyAlignment="1">
      <alignment horizontal="center" vertical="center"/>
    </xf>
    <xf numFmtId="0" fontId="14" fillId="4" borderId="1" xfId="0" applyFont="1" applyFill="1" applyBorder="1" applyAlignment="1">
      <alignment horizontal="center" vertical="center"/>
    </xf>
    <xf numFmtId="0" fontId="10" fillId="0" borderId="12" xfId="2" applyFont="1" applyFill="1" applyBorder="1" applyAlignment="1">
      <alignment horizontal="center" vertical="center"/>
    </xf>
    <xf numFmtId="0" fontId="14" fillId="4" borderId="3" xfId="0" applyFont="1" applyFill="1" applyBorder="1" applyAlignment="1">
      <alignment horizontal="center" vertical="center"/>
    </xf>
    <xf numFmtId="0" fontId="14" fillId="0"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38" fontId="36" fillId="0" borderId="52" xfId="7" applyFont="1" applyBorder="1" applyAlignment="1">
      <alignment horizontal="right" vertical="center"/>
    </xf>
    <xf numFmtId="0" fontId="35" fillId="0" borderId="0" xfId="6" applyFont="1" applyBorder="1" applyAlignment="1">
      <alignment vertical="center" wrapText="1"/>
    </xf>
    <xf numFmtId="38" fontId="36" fillId="0" borderId="53" xfId="7" applyFont="1" applyBorder="1" applyAlignment="1">
      <alignment horizontal="right" vertical="center"/>
    </xf>
    <xf numFmtId="0" fontId="32" fillId="0" borderId="54" xfId="6" applyFont="1" applyBorder="1" applyAlignment="1">
      <alignment horizontal="center" vertical="center" wrapText="1"/>
    </xf>
    <xf numFmtId="0" fontId="31" fillId="0" borderId="5" xfId="6" applyFont="1" applyBorder="1">
      <alignment vertical="center"/>
    </xf>
    <xf numFmtId="0" fontId="6" fillId="8" borderId="1" xfId="4" applyFont="1" applyFill="1" applyBorder="1" applyAlignment="1" applyProtection="1">
      <alignment vertical="center" wrapText="1" shrinkToFit="1"/>
      <protection locked="0"/>
    </xf>
    <xf numFmtId="0" fontId="32" fillId="0" borderId="9" xfId="6" applyFont="1" applyFill="1" applyBorder="1" applyAlignment="1">
      <alignment horizontal="center" vertical="center" shrinkToFit="1"/>
    </xf>
    <xf numFmtId="3" fontId="31" fillId="0" borderId="39" xfId="6" applyNumberFormat="1" applyFont="1" applyFill="1" applyBorder="1" applyProtection="1">
      <alignment vertical="center"/>
      <protection locked="0"/>
    </xf>
    <xf numFmtId="0" fontId="38" fillId="0" borderId="0" xfId="6" applyFont="1" applyAlignment="1">
      <alignment horizontal="left" vertical="center"/>
    </xf>
    <xf numFmtId="0" fontId="31" fillId="8" borderId="44" xfId="6" applyFont="1" applyFill="1" applyBorder="1" applyProtection="1">
      <alignment vertical="center"/>
      <protection locked="0"/>
    </xf>
    <xf numFmtId="0" fontId="31" fillId="8" borderId="45" xfId="6" applyFont="1" applyFill="1" applyBorder="1" applyProtection="1">
      <alignment vertical="center"/>
      <protection locked="0"/>
    </xf>
    <xf numFmtId="0" fontId="31" fillId="0" borderId="45" xfId="6" applyFont="1" applyBorder="1">
      <alignment vertical="center"/>
    </xf>
    <xf numFmtId="38" fontId="14" fillId="0" borderId="1" xfId="3" applyFont="1" applyFill="1" applyBorder="1" applyProtection="1">
      <alignment vertical="center"/>
      <protection locked="0"/>
    </xf>
    <xf numFmtId="38" fontId="8" fillId="0" borderId="1" xfId="3" applyFont="1" applyFill="1" applyBorder="1" applyProtection="1">
      <alignment vertical="center"/>
      <protection locked="0"/>
    </xf>
    <xf numFmtId="38" fontId="8" fillId="0" borderId="3" xfId="3" applyFont="1" applyFill="1" applyBorder="1" applyProtection="1">
      <alignment vertical="center"/>
      <protection locked="0"/>
    </xf>
    <xf numFmtId="0" fontId="14" fillId="4"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31" fillId="0" borderId="0" xfId="6" applyFont="1" applyFill="1" applyBorder="1" applyAlignment="1">
      <alignment horizontal="left" vertical="center" wrapText="1"/>
    </xf>
    <xf numFmtId="0" fontId="32" fillId="0" borderId="1" xfId="6" applyFont="1" applyFill="1" applyBorder="1" applyAlignment="1">
      <alignment horizontal="center" vertical="center" wrapText="1"/>
    </xf>
    <xf numFmtId="0" fontId="30" fillId="0" borderId="40" xfId="6" applyBorder="1" applyAlignment="1">
      <alignment horizontal="center" vertical="center"/>
    </xf>
    <xf numFmtId="0" fontId="30" fillId="8" borderId="1" xfId="6" applyFill="1" applyBorder="1" applyAlignment="1" applyProtection="1">
      <alignment horizontal="center" vertical="center"/>
      <protection locked="0"/>
    </xf>
    <xf numFmtId="0" fontId="34" fillId="12" borderId="1" xfId="6" applyFont="1" applyFill="1" applyBorder="1" applyAlignment="1">
      <alignment horizontal="center" vertical="center"/>
    </xf>
    <xf numFmtId="0" fontId="32" fillId="13" borderId="1" xfId="6" applyFont="1" applyFill="1" applyBorder="1" applyAlignment="1">
      <alignment horizontal="right" vertical="center"/>
    </xf>
    <xf numFmtId="0" fontId="31" fillId="13" borderId="1" xfId="6" applyFont="1" applyFill="1" applyBorder="1">
      <alignment vertical="center"/>
    </xf>
    <xf numFmtId="0" fontId="32" fillId="0" borderId="2" xfId="6" applyFont="1" applyBorder="1" applyAlignment="1">
      <alignment horizontal="center" vertical="center"/>
    </xf>
    <xf numFmtId="0" fontId="31" fillId="13" borderId="1" xfId="6" applyFont="1" applyFill="1" applyBorder="1" applyAlignment="1">
      <alignment horizontal="center" vertical="center"/>
    </xf>
    <xf numFmtId="0" fontId="35" fillId="0" borderId="0" xfId="6" applyFont="1" applyFill="1" applyAlignment="1">
      <alignment vertical="center"/>
    </xf>
    <xf numFmtId="0" fontId="32" fillId="0" borderId="3" xfId="6" applyFont="1" applyBorder="1" applyAlignment="1">
      <alignment horizontal="center" vertical="center" shrinkToFit="1"/>
    </xf>
    <xf numFmtId="0" fontId="0" fillId="5" borderId="0" xfId="0" applyFont="1" applyFill="1" applyAlignment="1" applyProtection="1">
      <alignment vertical="center"/>
      <protection locked="0"/>
    </xf>
    <xf numFmtId="0" fontId="0" fillId="0" borderId="0" xfId="0" applyFont="1" applyAlignment="1">
      <alignment horizontal="left" vertical="center"/>
    </xf>
    <xf numFmtId="0" fontId="23" fillId="0" borderId="0" xfId="4" applyFont="1" applyFill="1" applyAlignment="1">
      <alignment horizontal="left" vertical="center" wrapTex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10" fillId="0" borderId="12" xfId="2" applyFont="1" applyFill="1" applyBorder="1" applyAlignment="1">
      <alignment horizontal="center" vertical="center"/>
    </xf>
    <xf numFmtId="0" fontId="14" fillId="0" borderId="1"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7" xfId="4" applyNumberFormat="1" applyFont="1" applyBorder="1" applyAlignment="1">
      <alignment horizontal="center"/>
    </xf>
    <xf numFmtId="0" fontId="40" fillId="0" borderId="1" xfId="0" applyFont="1" applyFill="1" applyBorder="1" applyAlignment="1" applyProtection="1">
      <alignment horizontal="left" vertical="center" wrapText="1"/>
    </xf>
    <xf numFmtId="0" fontId="65" fillId="0" borderId="0" xfId="0" applyFont="1" applyProtection="1">
      <alignment vertical="center"/>
    </xf>
    <xf numFmtId="0" fontId="65" fillId="0" borderId="20" xfId="0" applyFont="1" applyBorder="1" applyProtection="1">
      <alignment vertical="center"/>
    </xf>
    <xf numFmtId="0" fontId="65" fillId="0" borderId="23" xfId="0" applyFont="1" applyBorder="1" applyProtection="1">
      <alignment vertical="center"/>
    </xf>
    <xf numFmtId="0" fontId="65" fillId="0" borderId="26" xfId="0" applyFont="1" applyBorder="1" applyProtection="1">
      <alignment vertical="center"/>
    </xf>
    <xf numFmtId="0" fontId="65" fillId="0" borderId="0" xfId="0" applyFont="1" applyBorder="1" applyAlignment="1" applyProtection="1">
      <alignment vertical="center"/>
    </xf>
    <xf numFmtId="0" fontId="65" fillId="0" borderId="35" xfId="0" applyFont="1" applyBorder="1" applyAlignment="1" applyProtection="1">
      <alignment horizontal="center" vertical="center"/>
    </xf>
    <xf numFmtId="0" fontId="65" fillId="8" borderId="38" xfId="0" applyFont="1" applyFill="1" applyBorder="1" applyAlignment="1" applyProtection="1">
      <alignment horizontal="center" vertical="center"/>
      <protection locked="0"/>
    </xf>
    <xf numFmtId="0" fontId="65" fillId="0" borderId="39" xfId="0" applyFont="1" applyBorder="1" applyAlignment="1" applyProtection="1">
      <alignment horizontal="center" vertical="center"/>
    </xf>
    <xf numFmtId="0" fontId="0" fillId="0" borderId="0" xfId="0" applyFont="1" applyProtection="1">
      <alignment vertical="center"/>
    </xf>
    <xf numFmtId="0" fontId="65" fillId="0" borderId="0" xfId="0" applyFont="1" applyBorder="1" applyAlignment="1" applyProtection="1">
      <alignment horizontal="left" vertical="center" wrapText="1"/>
    </xf>
    <xf numFmtId="0" fontId="67"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65" fillId="0" borderId="0" xfId="0" applyFont="1" applyBorder="1" applyAlignment="1" applyProtection="1">
      <alignment vertical="top"/>
    </xf>
    <xf numFmtId="0" fontId="65" fillId="0" borderId="35" xfId="0" applyFont="1" applyBorder="1" applyAlignment="1" applyProtection="1">
      <alignment vertical="center" shrinkToFit="1"/>
    </xf>
    <xf numFmtId="0" fontId="65" fillId="0" borderId="39" xfId="0" applyFont="1" applyBorder="1" applyProtection="1">
      <alignment vertical="center"/>
    </xf>
    <xf numFmtId="0" fontId="65" fillId="8" borderId="43" xfId="0"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70" fillId="0" borderId="0" xfId="0" applyFont="1" applyProtection="1">
      <alignment vertical="center"/>
    </xf>
    <xf numFmtId="0" fontId="65" fillId="0" borderId="0" xfId="0" applyFont="1">
      <alignment vertical="center"/>
    </xf>
    <xf numFmtId="0" fontId="70" fillId="0" borderId="35" xfId="0" applyFont="1" applyBorder="1" applyProtection="1">
      <alignment vertical="center"/>
    </xf>
    <xf numFmtId="0" fontId="70" fillId="0" borderId="38" xfId="0" applyFont="1" applyBorder="1" applyProtection="1">
      <alignment vertical="center"/>
    </xf>
    <xf numFmtId="0" fontId="70" fillId="0" borderId="43" xfId="0" applyFont="1" applyBorder="1" applyProtection="1">
      <alignment vertical="center"/>
    </xf>
    <xf numFmtId="0" fontId="70" fillId="5" borderId="0" xfId="0" applyFont="1" applyFill="1" applyProtection="1">
      <alignment vertical="center"/>
    </xf>
    <xf numFmtId="0" fontId="70" fillId="0" borderId="1" xfId="0" applyFont="1" applyBorder="1" applyProtection="1">
      <alignment vertical="center"/>
    </xf>
    <xf numFmtId="0" fontId="67" fillId="8" borderId="1" xfId="0" applyFont="1" applyFill="1" applyBorder="1" applyAlignment="1" applyProtection="1">
      <alignment horizontal="center" vertical="center" wrapText="1"/>
      <protection locked="0"/>
    </xf>
    <xf numFmtId="0" fontId="65" fillId="0" borderId="0" xfId="0" applyFont="1" applyBorder="1" applyAlignment="1">
      <alignment horizontal="left" vertical="center" wrapText="1"/>
    </xf>
    <xf numFmtId="0" fontId="70" fillId="8" borderId="1" xfId="0" applyFont="1" applyFill="1" applyBorder="1" applyProtection="1">
      <alignment vertical="center"/>
      <protection locked="0"/>
    </xf>
    <xf numFmtId="0" fontId="0" fillId="0" borderId="0" xfId="0" applyFont="1" applyAlignment="1">
      <alignment vertical="top" wrapText="1"/>
    </xf>
    <xf numFmtId="38" fontId="14" fillId="8" borderId="1" xfId="3" applyFont="1" applyFill="1" applyBorder="1" applyProtection="1">
      <alignment vertical="center"/>
      <protection locked="0"/>
    </xf>
    <xf numFmtId="38" fontId="8" fillId="8" borderId="1" xfId="3" applyFont="1" applyFill="1" applyBorder="1" applyProtection="1">
      <alignment vertical="center"/>
      <protection locked="0"/>
    </xf>
    <xf numFmtId="38" fontId="8" fillId="8" borderId="3" xfId="3" applyFont="1" applyFill="1" applyBorder="1" applyProtection="1">
      <alignment vertical="center"/>
      <protection locked="0"/>
    </xf>
    <xf numFmtId="0" fontId="72" fillId="0" borderId="1" xfId="0" applyFont="1" applyFill="1" applyBorder="1" applyAlignment="1" applyProtection="1">
      <alignment horizontal="left" vertical="center" wrapText="1"/>
    </xf>
    <xf numFmtId="0" fontId="40" fillId="0" borderId="1" xfId="0" applyFont="1" applyFill="1" applyBorder="1" applyAlignment="1" applyProtection="1">
      <alignment horizontal="left" vertical="center" wrapText="1"/>
    </xf>
    <xf numFmtId="0" fontId="40" fillId="0" borderId="1" xfId="0" applyFont="1" applyFill="1" applyBorder="1" applyAlignment="1" applyProtection="1">
      <alignment vertical="center" wrapText="1"/>
    </xf>
    <xf numFmtId="38" fontId="14" fillId="5" borderId="1" xfId="1" applyFont="1" applyFill="1" applyBorder="1" applyAlignment="1" applyProtection="1">
      <alignment horizontal="right" vertical="center"/>
      <protection locked="0"/>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32" fillId="5" borderId="0" xfId="2" applyFont="1" applyFill="1" applyBorder="1" applyAlignment="1">
      <alignment horizontal="center" vertical="center"/>
    </xf>
    <xf numFmtId="0" fontId="31" fillId="8" borderId="51" xfId="6" applyFont="1" applyFill="1" applyBorder="1" applyProtection="1">
      <alignment vertical="center"/>
      <protection locked="0"/>
    </xf>
    <xf numFmtId="0" fontId="31" fillId="8" borderId="55" xfId="6" applyFont="1" applyFill="1" applyBorder="1" applyProtection="1">
      <alignment vertical="center"/>
      <protection locked="0"/>
    </xf>
    <xf numFmtId="0" fontId="31" fillId="0" borderId="25" xfId="6" applyFont="1" applyBorder="1">
      <alignment vertical="center"/>
    </xf>
    <xf numFmtId="0" fontId="30" fillId="0" borderId="40" xfId="6" applyBorder="1" applyAlignment="1">
      <alignment horizontal="center" vertical="center"/>
    </xf>
    <xf numFmtId="0" fontId="34" fillId="0" borderId="0" xfId="2" applyFont="1" applyBorder="1" applyAlignment="1">
      <alignment horizontal="left" vertical="center" wrapText="1"/>
    </xf>
    <xf numFmtId="38" fontId="36" fillId="0" borderId="63" xfId="7" applyFont="1" applyBorder="1" applyAlignment="1">
      <alignment horizontal="right" vertical="center"/>
    </xf>
    <xf numFmtId="38" fontId="36" fillId="0" borderId="62" xfId="7" applyFont="1" applyBorder="1" applyAlignment="1">
      <alignment horizontal="right" vertical="center"/>
    </xf>
    <xf numFmtId="0" fontId="31" fillId="0" borderId="62" xfId="6" applyFont="1" applyBorder="1">
      <alignment vertical="center"/>
    </xf>
    <xf numFmtId="0" fontId="32" fillId="0" borderId="25" xfId="6" applyFont="1" applyFill="1" applyBorder="1" applyAlignment="1">
      <alignment horizontal="center" vertical="center" shrinkToFit="1"/>
    </xf>
    <xf numFmtId="0" fontId="32" fillId="0" borderId="22" xfId="6" applyFont="1" applyBorder="1" applyAlignment="1">
      <alignment horizontal="center" vertical="center"/>
    </xf>
    <xf numFmtId="0" fontId="32" fillId="0" borderId="25" xfId="6" applyFont="1" applyBorder="1" applyAlignment="1">
      <alignment horizontal="center" vertical="center"/>
    </xf>
    <xf numFmtId="0" fontId="32" fillId="0" borderId="28" xfId="6" applyFont="1" applyBorder="1" applyAlignment="1">
      <alignment horizontal="center" vertical="center"/>
    </xf>
    <xf numFmtId="0" fontId="32" fillId="0" borderId="27" xfId="6" applyFont="1" applyBorder="1" applyAlignment="1">
      <alignment horizontal="center" vertical="center" shrinkToFit="1"/>
    </xf>
    <xf numFmtId="38" fontId="36" fillId="0" borderId="64" xfId="7" applyFont="1" applyBorder="1" applyAlignment="1">
      <alignment horizontal="right" vertical="center"/>
    </xf>
    <xf numFmtId="38" fontId="36" fillId="0" borderId="65" xfId="7" applyFont="1" applyBorder="1" applyAlignment="1">
      <alignment horizontal="right" vertical="center"/>
    </xf>
    <xf numFmtId="0" fontId="32" fillId="0" borderId="9" xfId="6" applyFont="1" applyBorder="1" applyAlignment="1">
      <alignment horizontal="center" vertical="center" wrapText="1"/>
    </xf>
    <xf numFmtId="0" fontId="32" fillId="0" borderId="66" xfId="6" applyFont="1" applyBorder="1" applyAlignment="1">
      <alignment horizontal="center" vertical="center" wrapText="1"/>
    </xf>
    <xf numFmtId="0" fontId="32" fillId="0" borderId="67" xfId="6" applyFont="1" applyBorder="1" applyAlignment="1">
      <alignment horizontal="center" vertical="center" wrapText="1"/>
    </xf>
    <xf numFmtId="0" fontId="32" fillId="0" borderId="4" xfId="6" applyFont="1" applyBorder="1" applyAlignment="1">
      <alignment horizontal="center" vertical="center" wrapText="1"/>
    </xf>
    <xf numFmtId="38" fontId="36" fillId="0" borderId="68" xfId="7" applyFont="1" applyBorder="1" applyAlignment="1">
      <alignment horizontal="right" vertical="center"/>
    </xf>
    <xf numFmtId="0" fontId="38" fillId="5" borderId="0" xfId="6" applyFont="1" applyFill="1" applyBorder="1" applyAlignment="1">
      <alignment horizontal="center" vertical="center"/>
    </xf>
    <xf numFmtId="10" fontId="31" fillId="0" borderId="0" xfId="8" applyNumberFormat="1" applyFont="1" applyBorder="1">
      <alignment vertical="center"/>
    </xf>
    <xf numFmtId="0" fontId="34" fillId="5" borderId="0" xfId="2" applyFont="1" applyFill="1" applyBorder="1" applyAlignment="1">
      <alignment horizontal="center" vertical="center"/>
    </xf>
    <xf numFmtId="0" fontId="31" fillId="5" borderId="0" xfId="6" applyFont="1" applyFill="1" applyBorder="1">
      <alignment vertical="center"/>
    </xf>
    <xf numFmtId="10" fontId="31" fillId="5" borderId="0" xfId="8" applyNumberFormat="1" applyFont="1" applyFill="1" applyBorder="1">
      <alignment vertical="center"/>
    </xf>
    <xf numFmtId="0" fontId="32" fillId="0" borderId="0" xfId="6" applyFont="1" applyFill="1" applyBorder="1">
      <alignment vertical="center"/>
    </xf>
    <xf numFmtId="0" fontId="31" fillId="5" borderId="0" xfId="6" applyFont="1" applyFill="1" applyBorder="1" applyAlignment="1">
      <alignment horizontal="center" vertical="center"/>
    </xf>
    <xf numFmtId="0" fontId="30" fillId="0" borderId="40" xfId="6" applyBorder="1" applyAlignment="1">
      <alignment horizontal="center" vertical="center"/>
    </xf>
    <xf numFmtId="0" fontId="31" fillId="0" borderId="39" xfId="6" applyFont="1" applyBorder="1" applyAlignment="1">
      <alignment horizontal="center" vertical="center" wrapText="1"/>
    </xf>
    <xf numFmtId="0" fontId="31" fillId="0" borderId="40" xfId="6" applyFont="1" applyBorder="1" applyAlignment="1">
      <alignment horizontal="center" vertical="center" wrapText="1"/>
    </xf>
    <xf numFmtId="0" fontId="30" fillId="0" borderId="15" xfId="6" applyBorder="1">
      <alignment vertical="center"/>
    </xf>
    <xf numFmtId="0" fontId="30" fillId="0" borderId="8" xfId="6" applyBorder="1">
      <alignment vertical="center"/>
    </xf>
    <xf numFmtId="0" fontId="44" fillId="0" borderId="71" xfId="6" applyFont="1" applyBorder="1" applyAlignment="1">
      <alignment horizontal="center" vertical="center" wrapText="1"/>
    </xf>
    <xf numFmtId="0" fontId="31" fillId="8" borderId="70" xfId="6" applyFont="1" applyFill="1" applyBorder="1" applyProtection="1">
      <alignment vertical="center"/>
      <protection locked="0"/>
    </xf>
    <xf numFmtId="0" fontId="31" fillId="9" borderId="74" xfId="6" applyFont="1" applyFill="1" applyBorder="1" applyAlignment="1">
      <alignment horizontal="center" vertical="center"/>
    </xf>
    <xf numFmtId="0" fontId="31" fillId="8" borderId="72" xfId="6" applyFont="1" applyFill="1" applyBorder="1" applyProtection="1">
      <alignment vertical="center"/>
      <protection locked="0"/>
    </xf>
    <xf numFmtId="0" fontId="32" fillId="0" borderId="74" xfId="6" applyFont="1" applyBorder="1">
      <alignment vertical="center"/>
    </xf>
    <xf numFmtId="0" fontId="30" fillId="0" borderId="70" xfId="6" applyBorder="1">
      <alignment vertical="center"/>
    </xf>
    <xf numFmtId="0" fontId="30" fillId="0" borderId="72" xfId="6" applyBorder="1" applyAlignment="1">
      <alignment horizontal="center" vertical="center"/>
    </xf>
    <xf numFmtId="0" fontId="31" fillId="0" borderId="36" xfId="6" applyFont="1" applyBorder="1" applyAlignment="1">
      <alignment horizontal="center" vertical="center" wrapText="1" shrinkToFit="1"/>
    </xf>
    <xf numFmtId="0" fontId="31" fillId="0" borderId="37" xfId="6" applyFont="1" applyBorder="1" applyAlignment="1">
      <alignment horizontal="center" vertical="center" wrapText="1" shrinkToFit="1"/>
    </xf>
    <xf numFmtId="0" fontId="31" fillId="0" borderId="70" xfId="6" applyFont="1" applyFill="1" applyBorder="1" applyProtection="1">
      <alignment vertical="center"/>
    </xf>
    <xf numFmtId="0" fontId="31" fillId="0" borderId="39" xfId="6" applyFont="1" applyFill="1" applyBorder="1" applyProtection="1">
      <alignment vertical="center"/>
    </xf>
    <xf numFmtId="0" fontId="31" fillId="0" borderId="69" xfId="6" applyFont="1" applyFill="1" applyBorder="1" applyProtection="1">
      <alignment vertical="center"/>
    </xf>
    <xf numFmtId="0" fontId="31" fillId="0" borderId="73" xfId="6" applyFont="1" applyFill="1" applyBorder="1" applyProtection="1">
      <alignment vertical="center"/>
    </xf>
    <xf numFmtId="0" fontId="31" fillId="0" borderId="44" xfId="6" applyFont="1" applyFill="1" applyBorder="1" applyProtection="1">
      <alignment vertical="center"/>
    </xf>
    <xf numFmtId="0" fontId="65" fillId="0" borderId="0" xfId="0" applyFont="1" applyAlignment="1" applyProtection="1">
      <alignment vertical="center" wrapText="1" shrinkToFit="1"/>
    </xf>
    <xf numFmtId="0" fontId="65" fillId="0" borderId="0" xfId="0" applyFont="1" applyAlignment="1" applyProtection="1">
      <alignment vertical="center" shrinkToFit="1"/>
    </xf>
    <xf numFmtId="0" fontId="30" fillId="0" borderId="40" xfId="6" applyBorder="1" applyAlignment="1">
      <alignment horizontal="center" vertical="center"/>
    </xf>
    <xf numFmtId="0" fontId="31" fillId="0" borderId="40" xfId="6" applyFont="1" applyBorder="1" applyAlignment="1">
      <alignment horizontal="center" vertical="center" wrapText="1"/>
    </xf>
    <xf numFmtId="0" fontId="31" fillId="0" borderId="38" xfId="6" applyFont="1" applyBorder="1" applyAlignment="1">
      <alignment horizontal="center" vertical="center" wrapText="1"/>
    </xf>
    <xf numFmtId="0" fontId="35" fillId="0" borderId="43" xfId="6" applyFont="1" applyBorder="1" applyAlignment="1">
      <alignment vertical="center" shrinkToFit="1"/>
    </xf>
    <xf numFmtId="0" fontId="31" fillId="0" borderId="35" xfId="6" applyFont="1" applyBorder="1" applyAlignment="1">
      <alignment horizontal="center" vertical="center" shrinkToFit="1"/>
    </xf>
    <xf numFmtId="0" fontId="31" fillId="8" borderId="38" xfId="6" applyFont="1" applyFill="1" applyBorder="1" applyProtection="1">
      <alignment vertical="center"/>
      <protection locked="0"/>
    </xf>
    <xf numFmtId="0" fontId="31" fillId="8" borderId="43" xfId="6" applyFont="1" applyFill="1" applyBorder="1" applyProtection="1">
      <alignment vertical="center"/>
      <protection locked="0"/>
    </xf>
    <xf numFmtId="0" fontId="31" fillId="0" borderId="38" xfId="6" applyFont="1" applyFill="1" applyBorder="1" applyProtection="1">
      <alignment vertical="center"/>
    </xf>
    <xf numFmtId="0" fontId="31" fillId="0" borderId="40" xfId="6" applyFont="1" applyFill="1" applyBorder="1" applyProtection="1">
      <alignment vertical="center"/>
    </xf>
    <xf numFmtId="0" fontId="31" fillId="0" borderId="1" xfId="6" applyFont="1" applyFill="1" applyBorder="1">
      <alignment vertical="center"/>
    </xf>
    <xf numFmtId="0" fontId="82" fillId="0" borderId="0" xfId="6" applyFont="1">
      <alignment vertical="center"/>
    </xf>
    <xf numFmtId="0" fontId="83" fillId="0" borderId="0" xfId="6" applyFont="1">
      <alignment vertical="center"/>
    </xf>
    <xf numFmtId="0" fontId="65" fillId="0" borderId="0" xfId="0" applyFont="1" applyBorder="1" applyAlignment="1" applyProtection="1">
      <alignment horizontal="left" vertical="center" wrapText="1"/>
    </xf>
    <xf numFmtId="0" fontId="65" fillId="0" borderId="0" xfId="0" applyFont="1" applyBorder="1" applyAlignment="1" applyProtection="1">
      <alignment horizontal="left" vertical="distributed" wrapText="1"/>
    </xf>
    <xf numFmtId="38" fontId="14" fillId="5" borderId="1" xfId="1" applyFont="1" applyFill="1" applyBorder="1" applyAlignment="1" applyProtection="1">
      <alignment horizontal="right" vertical="center"/>
    </xf>
    <xf numFmtId="0" fontId="6" fillId="5" borderId="2" xfId="4" applyFont="1" applyFill="1" applyBorder="1" applyAlignment="1" applyProtection="1">
      <alignment vertical="center" wrapText="1" shrinkToFit="1"/>
    </xf>
    <xf numFmtId="0" fontId="6" fillId="5" borderId="1" xfId="4" applyFont="1" applyFill="1" applyBorder="1" applyAlignment="1" applyProtection="1">
      <alignment vertical="center" wrapText="1" shrinkToFit="1"/>
    </xf>
    <xf numFmtId="3" fontId="7" fillId="5" borderId="3" xfId="0" applyNumberFormat="1" applyFont="1" applyFill="1" applyBorder="1" applyAlignment="1" applyProtection="1">
      <alignment vertical="center" wrapText="1"/>
    </xf>
    <xf numFmtId="0" fontId="32" fillId="0" borderId="0" xfId="6" applyFont="1" applyFill="1" applyBorder="1" applyAlignment="1">
      <alignment horizontal="left" vertical="center" wrapText="1"/>
    </xf>
    <xf numFmtId="0" fontId="31" fillId="0" borderId="39" xfId="6" applyFont="1" applyBorder="1" applyAlignment="1">
      <alignment horizontal="center" vertical="center" wrapText="1"/>
    </xf>
    <xf numFmtId="0" fontId="70" fillId="0" borderId="0" xfId="0" applyFont="1" applyAlignment="1" applyProtection="1">
      <alignment horizontal="center" vertical="center"/>
    </xf>
    <xf numFmtId="0" fontId="32" fillId="0" borderId="29" xfId="6" applyFont="1" applyBorder="1" applyAlignment="1">
      <alignment horizontal="center" vertical="center" wrapText="1"/>
    </xf>
    <xf numFmtId="0" fontId="70" fillId="0" borderId="0" xfId="0" applyFont="1">
      <alignment vertical="center"/>
    </xf>
    <xf numFmtId="0" fontId="0" fillId="0" borderId="0" xfId="0" applyBorder="1">
      <alignment vertical="center"/>
    </xf>
    <xf numFmtId="0" fontId="70" fillId="8" borderId="77" xfId="0" applyFont="1" applyFill="1" applyBorder="1" applyAlignment="1" applyProtection="1">
      <alignment vertical="center" wrapText="1"/>
      <protection locked="0"/>
    </xf>
    <xf numFmtId="0" fontId="32" fillId="0" borderId="0" xfId="6" applyFont="1" applyFill="1" applyBorder="1" applyAlignment="1">
      <alignment horizontal="left" vertical="center" wrapText="1"/>
    </xf>
    <xf numFmtId="0" fontId="30" fillId="0" borderId="40" xfId="6" applyBorder="1" applyAlignment="1">
      <alignment horizontal="center" vertical="center"/>
    </xf>
    <xf numFmtId="0" fontId="31" fillId="0" borderId="39" xfId="6" applyFont="1" applyBorder="1" applyAlignment="1">
      <alignment horizontal="center" vertical="center" wrapText="1"/>
    </xf>
    <xf numFmtId="0" fontId="31" fillId="0" borderId="40" xfId="6" applyFont="1" applyBorder="1" applyAlignment="1">
      <alignment horizontal="center" vertical="center" wrapText="1"/>
    </xf>
    <xf numFmtId="0" fontId="32" fillId="0" borderId="0" xfId="6" applyFont="1" applyFill="1" applyBorder="1" applyAlignment="1">
      <alignment horizontal="right" vertical="center"/>
    </xf>
    <xf numFmtId="0" fontId="37" fillId="0" borderId="0" xfId="6" applyFont="1" applyFill="1" applyBorder="1" applyAlignment="1" applyProtection="1">
      <alignment vertical="center" shrinkToFit="1"/>
      <protection locked="0"/>
    </xf>
    <xf numFmtId="0" fontId="37" fillId="0" borderId="0" xfId="6" applyFont="1" applyFill="1" applyBorder="1" applyAlignment="1">
      <alignment horizontal="center" vertical="center" shrinkToFit="1"/>
    </xf>
    <xf numFmtId="38" fontId="36" fillId="0" borderId="78" xfId="7" applyFont="1" applyBorder="1" applyAlignment="1">
      <alignment horizontal="right" vertical="center"/>
    </xf>
    <xf numFmtId="0" fontId="34" fillId="0" borderId="0" xfId="6" applyFont="1" applyBorder="1">
      <alignment vertical="center"/>
    </xf>
    <xf numFmtId="0" fontId="30" fillId="0" borderId="40" xfId="6" applyBorder="1" applyAlignment="1">
      <alignment horizontal="center" vertical="center"/>
    </xf>
    <xf numFmtId="0" fontId="31" fillId="0" borderId="31" xfId="6" applyFont="1" applyBorder="1" applyAlignment="1">
      <alignment horizontal="center" vertical="center" wrapText="1"/>
    </xf>
    <xf numFmtId="0" fontId="35" fillId="0" borderId="27" xfId="6" applyFont="1" applyBorder="1" applyAlignment="1">
      <alignment vertical="center" shrinkToFit="1"/>
    </xf>
    <xf numFmtId="0" fontId="31" fillId="0" borderId="22" xfId="6" applyFont="1" applyBorder="1" applyAlignment="1">
      <alignment horizontal="center" vertical="center" shrinkToFit="1"/>
    </xf>
    <xf numFmtId="0" fontId="31" fillId="8" borderId="25" xfId="6" applyFont="1" applyFill="1" applyBorder="1" applyProtection="1">
      <alignment vertical="center"/>
      <protection locked="0"/>
    </xf>
    <xf numFmtId="0" fontId="31" fillId="8" borderId="27" xfId="6" applyFont="1" applyFill="1" applyBorder="1" applyProtection="1">
      <alignment vertical="center"/>
      <protection locked="0"/>
    </xf>
    <xf numFmtId="0" fontId="50" fillId="0" borderId="4"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0" xfId="0" applyFont="1" applyFill="1" applyAlignment="1">
      <alignment horizontal="left" vertical="center" wrapText="1"/>
    </xf>
    <xf numFmtId="0" fontId="34" fillId="0" borderId="0" xfId="0" applyFont="1" applyFill="1" applyBorder="1" applyAlignment="1">
      <alignment horizontal="left" vertical="center" wrapText="1"/>
    </xf>
    <xf numFmtId="0" fontId="34" fillId="0" borderId="1" xfId="0" applyFont="1" applyFill="1" applyBorder="1" applyAlignment="1">
      <alignment horizontal="center" vertical="center"/>
    </xf>
    <xf numFmtId="0" fontId="0" fillId="0" borderId="1" xfId="0" applyBorder="1" applyAlignment="1">
      <alignment vertical="center"/>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7" xfId="0" applyFont="1" applyBorder="1" applyAlignment="1">
      <alignment vertical="center"/>
    </xf>
    <xf numFmtId="0" fontId="34" fillId="0" borderId="2" xfId="0" applyFont="1" applyFill="1" applyBorder="1" applyAlignment="1">
      <alignment horizontal="distributed" vertical="center" wrapText="1"/>
    </xf>
    <xf numFmtId="0" fontId="34" fillId="0" borderId="8" xfId="0" applyFont="1" applyBorder="1" applyAlignment="1">
      <alignment horizontal="distributed" vertical="center"/>
    </xf>
    <xf numFmtId="0" fontId="34" fillId="0" borderId="3" xfId="0" applyFont="1" applyBorder="1" applyAlignment="1">
      <alignment horizontal="distributed" vertical="center"/>
    </xf>
    <xf numFmtId="0" fontId="50" fillId="0" borderId="6" xfId="0" applyFont="1" applyFill="1" applyBorder="1" applyAlignment="1">
      <alignment horizontal="center" vertical="center" shrinkToFit="1"/>
    </xf>
    <xf numFmtId="0" fontId="50" fillId="0" borderId="7" xfId="0" applyFont="1" applyFill="1" applyBorder="1" applyAlignment="1">
      <alignment horizontal="center" vertical="center" shrinkToFit="1"/>
    </xf>
    <xf numFmtId="0" fontId="0" fillId="0" borderId="7" xfId="0" applyBorder="1" applyAlignment="1">
      <alignment horizontal="center" vertical="center" wrapText="1"/>
    </xf>
    <xf numFmtId="0" fontId="34" fillId="0" borderId="1" xfId="0" applyFont="1" applyFill="1" applyBorder="1" applyAlignment="1">
      <alignment vertical="center" wrapText="1"/>
    </xf>
    <xf numFmtId="0" fontId="34" fillId="0" borderId="1" xfId="0" applyFont="1" applyFill="1" applyBorder="1" applyAlignment="1">
      <alignment wrapText="1"/>
    </xf>
    <xf numFmtId="0" fontId="34" fillId="0" borderId="1" xfId="0" applyFont="1" applyFill="1" applyBorder="1" applyAlignment="1"/>
    <xf numFmtId="0" fontId="34" fillId="0" borderId="1" xfId="0" applyFont="1" applyFill="1" applyBorder="1" applyAlignment="1">
      <alignment horizontal="center" vertical="center" wrapText="1"/>
    </xf>
    <xf numFmtId="0" fontId="84" fillId="8" borderId="4" xfId="0" applyFont="1" applyFill="1" applyBorder="1" applyAlignment="1">
      <alignment horizontal="left" vertical="center" wrapText="1"/>
    </xf>
    <xf numFmtId="0" fontId="84" fillId="8" borderId="0" xfId="0" applyFont="1" applyFill="1" applyAlignment="1">
      <alignment horizontal="left" vertical="center" wrapText="1"/>
    </xf>
    <xf numFmtId="0" fontId="40" fillId="0" borderId="7" xfId="0" applyFont="1" applyFill="1" applyBorder="1" applyAlignment="1" applyProtection="1">
      <alignment wrapText="1"/>
    </xf>
    <xf numFmtId="0" fontId="40" fillId="0" borderId="1" xfId="0" applyFont="1" applyFill="1" applyBorder="1" applyAlignment="1" applyProtection="1"/>
    <xf numFmtId="0" fontId="40" fillId="0" borderId="6" xfId="0" applyFont="1" applyFill="1" applyBorder="1" applyAlignment="1" applyProtection="1"/>
    <xf numFmtId="0" fontId="40" fillId="11" borderId="1" xfId="0" applyFont="1" applyFill="1" applyBorder="1" applyAlignment="1" applyProtection="1">
      <alignment horizontal="center" vertical="center" wrapText="1"/>
    </xf>
    <xf numFmtId="0" fontId="41" fillId="0" borderId="1" xfId="0" applyFont="1" applyBorder="1" applyAlignment="1" applyProtection="1">
      <alignment horizontal="center" vertical="center"/>
    </xf>
    <xf numFmtId="0" fontId="40" fillId="0" borderId="1" xfId="0" applyFont="1" applyFill="1" applyBorder="1" applyAlignment="1" applyProtection="1">
      <alignment horizontal="left" vertical="center" wrapText="1"/>
    </xf>
    <xf numFmtId="0" fontId="40" fillId="0" borderId="6" xfId="0" applyFont="1" applyFill="1" applyBorder="1" applyAlignment="1" applyProtection="1">
      <alignment horizontal="left" vertical="center" wrapText="1"/>
    </xf>
    <xf numFmtId="0" fontId="40" fillId="0" borderId="7" xfId="0" applyFont="1" applyFill="1" applyBorder="1" applyAlignment="1" applyProtection="1">
      <alignment horizontal="left" vertical="center" wrapText="1"/>
    </xf>
    <xf numFmtId="0" fontId="40" fillId="0" borderId="6" xfId="0" applyFont="1" applyFill="1" applyBorder="1" applyAlignment="1" applyProtection="1">
      <alignment vertical="center" wrapText="1"/>
    </xf>
    <xf numFmtId="0" fontId="40" fillId="0" borderId="7" xfId="0" applyFont="1" applyFill="1" applyBorder="1" applyAlignment="1" applyProtection="1">
      <alignment vertical="center" wrapText="1"/>
    </xf>
    <xf numFmtId="0" fontId="40" fillId="0" borderId="1" xfId="0" applyFont="1" applyFill="1" applyBorder="1" applyAlignment="1" applyProtection="1">
      <alignment vertical="center" wrapText="1"/>
    </xf>
    <xf numFmtId="0" fontId="40" fillId="0" borderId="1" xfId="0" applyFont="1" applyFill="1" applyBorder="1" applyAlignment="1" applyProtection="1">
      <alignment horizontal="center" vertical="center" wrapText="1"/>
    </xf>
    <xf numFmtId="178" fontId="40" fillId="0" borderId="1" xfId="0" applyNumberFormat="1" applyFont="1" applyFill="1" applyBorder="1" applyAlignment="1" applyProtection="1">
      <alignment horizontal="center" vertical="center" wrapText="1"/>
    </xf>
    <xf numFmtId="178" fontId="40" fillId="0" borderId="6" xfId="0" applyNumberFormat="1" applyFont="1" applyFill="1" applyBorder="1" applyAlignment="1" applyProtection="1">
      <alignment horizontal="center" vertical="center" wrapText="1"/>
    </xf>
    <xf numFmtId="178" fontId="40" fillId="0" borderId="7" xfId="0" applyNumberFormat="1"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xf>
    <xf numFmtId="0" fontId="41" fillId="0" borderId="1" xfId="0" applyFont="1" applyBorder="1" applyAlignment="1" applyProtection="1">
      <alignment vertical="center"/>
    </xf>
    <xf numFmtId="0" fontId="40" fillId="0" borderId="15" xfId="0" applyFont="1" applyFill="1" applyBorder="1" applyAlignment="1" applyProtection="1">
      <alignment vertical="top" wrapText="1"/>
    </xf>
    <xf numFmtId="0" fontId="40" fillId="0" borderId="9"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0" fontId="40" fillId="0" borderId="14"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8" xfId="0" applyFont="1" applyFill="1" applyBorder="1" applyAlignment="1" applyProtection="1">
      <alignment horizontal="center" vertical="center" wrapText="1"/>
    </xf>
    <xf numFmtId="0" fontId="0" fillId="5" borderId="0" xfId="0" applyFont="1" applyFill="1" applyAlignment="1" applyProtection="1">
      <alignment vertical="center"/>
      <protection locked="0"/>
    </xf>
    <xf numFmtId="178" fontId="0" fillId="0" borderId="0" xfId="0" applyNumberFormat="1" applyFont="1" applyAlignment="1">
      <alignment horizontal="left" vertical="center" wrapText="1"/>
    </xf>
    <xf numFmtId="178" fontId="0" fillId="0" borderId="0" xfId="0" applyNumberFormat="1" applyFont="1" applyAlignment="1">
      <alignment horizontal="left" vertical="center"/>
    </xf>
    <xf numFmtId="0" fontId="43" fillId="0" borderId="0" xfId="0" applyFont="1" applyAlignment="1">
      <alignment horizontal="left" vertical="center" wrapText="1"/>
    </xf>
    <xf numFmtId="0" fontId="0" fillId="0" borderId="0" xfId="0" applyFont="1" applyAlignment="1">
      <alignment horizontal="left" vertical="center"/>
    </xf>
    <xf numFmtId="0" fontId="34" fillId="0" borderId="0" xfId="0" applyFont="1" applyAlignment="1">
      <alignment vertical="center"/>
    </xf>
    <xf numFmtId="0" fontId="0" fillId="0" borderId="0" xfId="0" applyAlignment="1">
      <alignment vertical="center"/>
    </xf>
    <xf numFmtId="58" fontId="0" fillId="0" borderId="0" xfId="0" applyNumberFormat="1" applyFont="1" applyAlignment="1">
      <alignment horizontal="center" vertical="center"/>
    </xf>
    <xf numFmtId="0" fontId="0" fillId="0" borderId="0" xfId="0" applyFont="1" applyAlignment="1">
      <alignment vertical="center"/>
    </xf>
    <xf numFmtId="0" fontId="43" fillId="0" borderId="0" xfId="0" applyFont="1" applyAlignment="1">
      <alignment horizontal="left" vertical="center"/>
    </xf>
    <xf numFmtId="0" fontId="0" fillId="0" borderId="0" xfId="0" applyFont="1" applyAlignment="1">
      <alignment vertical="center" wrapText="1"/>
    </xf>
    <xf numFmtId="179" fontId="0" fillId="0" borderId="0" xfId="0" applyNumberFormat="1" applyFont="1" applyAlignment="1">
      <alignment horizontal="left" vertical="center"/>
    </xf>
    <xf numFmtId="0" fontId="23" fillId="0" borderId="0" xfId="4" applyFont="1" applyFill="1" applyAlignment="1">
      <alignment horizontal="left" vertical="center" wrapText="1"/>
    </xf>
    <xf numFmtId="0" fontId="6" fillId="5" borderId="0" xfId="4" applyFont="1" applyFill="1" applyBorder="1" applyAlignment="1" applyProtection="1">
      <alignment horizontal="left" vertical="center" shrinkToFi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0" fillId="0" borderId="3" xfId="0" applyBorder="1" applyAlignment="1">
      <alignment vertical="center"/>
    </xf>
    <xf numFmtId="0" fontId="6" fillId="0" borderId="10" xfId="4" applyFont="1" applyFill="1" applyBorder="1" applyAlignment="1">
      <alignment horizontal="center" vertical="center" wrapText="1"/>
    </xf>
    <xf numFmtId="0" fontId="6" fillId="0" borderId="14" xfId="4" applyFont="1" applyFill="1" applyBorder="1" applyAlignment="1">
      <alignment horizontal="center" vertical="center" wrapText="1"/>
    </xf>
    <xf numFmtId="0" fontId="7" fillId="0" borderId="0" xfId="0" applyFont="1" applyFill="1" applyBorder="1" applyAlignment="1">
      <alignment vertical="center"/>
    </xf>
    <xf numFmtId="3" fontId="0" fillId="0" borderId="0" xfId="0" applyNumberFormat="1" applyFont="1" applyAlignment="1">
      <alignment vertical="center"/>
    </xf>
    <xf numFmtId="3" fontId="0" fillId="0" borderId="0" xfId="0" applyNumberFormat="1" applyAlignment="1">
      <alignment vertical="center"/>
    </xf>
    <xf numFmtId="38" fontId="13" fillId="0" borderId="10" xfId="1" applyFont="1" applyFill="1" applyBorder="1" applyAlignment="1">
      <alignment horizontal="right" vertical="center"/>
    </xf>
    <xf numFmtId="38" fontId="13" fillId="0" borderId="14" xfId="1" applyFont="1" applyFill="1" applyBorder="1" applyAlignment="1">
      <alignment horizontal="righ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38" fontId="13" fillId="0" borderId="1" xfId="1" applyFont="1" applyFill="1" applyBorder="1" applyAlignment="1">
      <alignment horizontal="right" vertical="center"/>
    </xf>
    <xf numFmtId="0" fontId="13" fillId="0" borderId="11" xfId="0" applyFont="1" applyBorder="1" applyAlignment="1">
      <alignment horizontal="right" vertical="center"/>
    </xf>
    <xf numFmtId="0" fontId="13" fillId="0" borderId="1" xfId="0" applyFont="1" applyBorder="1" applyAlignment="1">
      <alignment horizontal="right" vertical="center"/>
    </xf>
    <xf numFmtId="0" fontId="18" fillId="0" borderId="9" xfId="0" applyFont="1" applyBorder="1" applyAlignment="1">
      <alignment horizontal="distributed" vertical="center" wrapText="1"/>
    </xf>
    <xf numFmtId="0" fontId="18" fillId="0" borderId="13" xfId="0" applyFont="1" applyBorder="1" applyAlignment="1">
      <alignment horizontal="distributed" vertical="center" wrapText="1"/>
    </xf>
    <xf numFmtId="38" fontId="13" fillId="0" borderId="9" xfId="1" applyFont="1" applyFill="1" applyBorder="1" applyAlignment="1">
      <alignment horizontal="right" vertical="center"/>
    </xf>
    <xf numFmtId="38" fontId="13" fillId="0" borderId="13" xfId="1" applyFont="1" applyFill="1" applyBorder="1" applyAlignment="1">
      <alignment horizontal="right" vertical="center"/>
    </xf>
    <xf numFmtId="38" fontId="13" fillId="0" borderId="4" xfId="1" applyFont="1" applyFill="1" applyBorder="1" applyAlignment="1">
      <alignment horizontal="right" vertical="center"/>
    </xf>
    <xf numFmtId="38" fontId="13" fillId="0" borderId="5" xfId="1" applyFont="1" applyFill="1" applyBorder="1" applyAlignment="1">
      <alignment horizontal="right" vertical="center"/>
    </xf>
    <xf numFmtId="38" fontId="13" fillId="0" borderId="1" xfId="1" applyFont="1" applyFill="1" applyBorder="1" applyAlignment="1">
      <alignmen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38" fontId="13" fillId="0" borderId="1" xfId="1" applyFont="1" applyFill="1" applyBorder="1" applyAlignment="1">
      <alignment vertical="center"/>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20" fillId="0" borderId="0" xfId="0" applyFont="1" applyAlignment="1">
      <alignment horizontal="center" vertical="center" wrapText="1"/>
    </xf>
    <xf numFmtId="0" fontId="13" fillId="5" borderId="9" xfId="0" applyFont="1" applyFill="1" applyBorder="1" applyAlignment="1">
      <alignment horizontal="left" vertical="center" wrapText="1" indent="1"/>
    </xf>
    <xf numFmtId="0" fontId="13" fillId="5" borderId="15" xfId="0" applyFont="1" applyFill="1" applyBorder="1" applyAlignment="1">
      <alignment horizontal="left" vertical="center" wrapText="1" indent="1"/>
    </xf>
    <xf numFmtId="0" fontId="13" fillId="5" borderId="13" xfId="0" applyFont="1" applyFill="1" applyBorder="1" applyAlignment="1">
      <alignment horizontal="left" vertical="center" wrapText="1" indent="1"/>
    </xf>
    <xf numFmtId="0" fontId="13" fillId="5" borderId="6"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3" fillId="5" borderId="7" xfId="0" applyFont="1" applyFill="1" applyBorder="1" applyAlignment="1">
      <alignment horizontal="left" vertical="center" wrapText="1" indent="1"/>
    </xf>
    <xf numFmtId="0" fontId="13" fillId="0" borderId="1" xfId="0" applyFont="1" applyBorder="1" applyAlignment="1">
      <alignment horizontal="left" vertical="center" wrapText="1" indent="1"/>
    </xf>
    <xf numFmtId="0" fontId="14" fillId="8" borderId="0" xfId="0" applyFont="1" applyFill="1" applyAlignment="1" applyProtection="1">
      <alignment horizontal="left" vertical="top" wrapText="1"/>
      <protection locked="0"/>
    </xf>
    <xf numFmtId="0" fontId="13"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4" xfId="0" applyFill="1" applyBorder="1" applyAlignment="1">
      <alignment horizontal="left" vertical="center" wrapText="1" indent="1"/>
    </xf>
    <xf numFmtId="0" fontId="13" fillId="0" borderId="2" xfId="0" applyFont="1" applyBorder="1" applyAlignment="1">
      <alignment horizontal="distributed" vertical="center"/>
    </xf>
    <xf numFmtId="0" fontId="0" fillId="0" borderId="3" xfId="0" applyBorder="1" applyAlignment="1">
      <alignment horizontal="distributed" vertical="center"/>
    </xf>
    <xf numFmtId="0" fontId="13" fillId="5" borderId="1" xfId="0" applyFont="1" applyFill="1" applyBorder="1" applyAlignment="1">
      <alignment horizontal="left" vertical="center" wrapText="1" inden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6"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10" fillId="0" borderId="6" xfId="2" applyFont="1" applyFill="1" applyBorder="1" applyAlignment="1">
      <alignment horizontal="center" vertical="center"/>
    </xf>
    <xf numFmtId="0" fontId="10" fillId="0" borderId="12" xfId="2" applyFont="1" applyFill="1" applyBorder="1" applyAlignment="1">
      <alignment horizontal="center" vertical="center"/>
    </xf>
    <xf numFmtId="0" fontId="25" fillId="0" borderId="0" xfId="0" applyFont="1" applyFill="1" applyBorder="1" applyAlignment="1">
      <alignment vertical="top" wrapText="1"/>
    </xf>
    <xf numFmtId="0" fontId="25" fillId="0" borderId="0" xfId="0" applyFont="1" applyFill="1" applyBorder="1" applyAlignment="1">
      <alignment vertical="center" wrapText="1"/>
    </xf>
    <xf numFmtId="0" fontId="14" fillId="2" borderId="1" xfId="2" applyFont="1" applyFill="1" applyBorder="1" applyAlignment="1" applyProtection="1">
      <alignment horizontal="center" vertical="center" wrapText="1"/>
    </xf>
    <xf numFmtId="0" fontId="14" fillId="2" borderId="1" xfId="2"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4" borderId="6" xfId="0" applyFont="1" applyFill="1" applyBorder="1" applyAlignment="1" applyProtection="1">
      <alignment horizontal="center" vertical="center" shrinkToFit="1"/>
    </xf>
    <xf numFmtId="0" fontId="14" fillId="4" borderId="7" xfId="0" applyFont="1" applyFill="1" applyBorder="1" applyAlignment="1" applyProtection="1">
      <alignment horizontal="center" vertical="center" shrinkToFit="1"/>
    </xf>
    <xf numFmtId="0" fontId="14" fillId="0" borderId="2"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vertical="top" wrapText="1"/>
    </xf>
    <xf numFmtId="181" fontId="24" fillId="0" borderId="0" xfId="4" applyNumberFormat="1" applyFont="1" applyAlignment="1">
      <alignment horizontal="left" vertical="center" wrapText="1"/>
    </xf>
    <xf numFmtId="181" fontId="58" fillId="0" borderId="0" xfId="4" applyNumberFormat="1" applyFont="1" applyAlignment="1">
      <alignment horizontal="center"/>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12" xfId="4" applyNumberFormat="1" applyFont="1" applyBorder="1" applyAlignment="1">
      <alignment horizontal="center"/>
    </xf>
    <xf numFmtId="181" fontId="24" fillId="0" borderId="7" xfId="4" applyNumberFormat="1" applyFont="1" applyBorder="1" applyAlignment="1">
      <alignment horizont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alignment vertical="center" shrinkToFit="1"/>
    </xf>
    <xf numFmtId="0" fontId="0" fillId="0" borderId="0" xfId="0" applyAlignment="1">
      <alignment vertical="center" shrinkToFit="1"/>
    </xf>
    <xf numFmtId="0" fontId="33" fillId="5" borderId="0" xfId="2" applyFont="1" applyFill="1" applyBorder="1" applyAlignment="1">
      <alignment horizontal="center" vertical="center"/>
    </xf>
    <xf numFmtId="0" fontId="32" fillId="0" borderId="1" xfId="6" applyFont="1" applyFill="1" applyBorder="1" applyAlignment="1">
      <alignment horizontal="center" vertical="center" wrapText="1"/>
    </xf>
    <xf numFmtId="0" fontId="35" fillId="0" borderId="1" xfId="6" applyFont="1" applyBorder="1" applyAlignment="1">
      <alignment horizontal="center" vertical="center" wrapText="1"/>
    </xf>
    <xf numFmtId="0" fontId="35" fillId="0" borderId="2" xfId="6" applyFont="1" applyBorder="1" applyAlignment="1">
      <alignment horizontal="center" vertical="center" wrapText="1"/>
    </xf>
    <xf numFmtId="0" fontId="35" fillId="0" borderId="8" xfId="6" applyFont="1" applyBorder="1" applyAlignment="1">
      <alignment horizontal="center" vertical="center" wrapText="1"/>
    </xf>
    <xf numFmtId="0" fontId="35" fillId="0" borderId="3" xfId="6" applyFont="1" applyBorder="1" applyAlignment="1">
      <alignment horizontal="center" vertical="center" wrapText="1"/>
    </xf>
    <xf numFmtId="0" fontId="32" fillId="0" borderId="0" xfId="6" applyFont="1" applyFill="1" applyBorder="1" applyAlignment="1">
      <alignment horizontal="left" vertical="center" wrapText="1"/>
    </xf>
    <xf numFmtId="0" fontId="31" fillId="0" borderId="1" xfId="6" applyFont="1" applyFill="1" applyBorder="1" applyAlignment="1">
      <alignment horizontal="center" vertical="center" textRotation="255" wrapText="1"/>
    </xf>
    <xf numFmtId="0" fontId="32" fillId="0" borderId="2" xfId="6" applyFont="1" applyFill="1" applyBorder="1" applyAlignment="1">
      <alignment horizontal="center" vertical="center" wrapText="1"/>
    </xf>
    <xf numFmtId="0" fontId="32" fillId="0" borderId="8" xfId="6" applyFont="1" applyFill="1" applyBorder="1" applyAlignment="1">
      <alignment horizontal="center" vertical="center" wrapText="1"/>
    </xf>
    <xf numFmtId="0" fontId="32" fillId="0" borderId="3" xfId="6" applyFont="1" applyFill="1" applyBorder="1" applyAlignment="1">
      <alignment horizontal="center" vertical="center" wrapText="1"/>
    </xf>
    <xf numFmtId="0" fontId="34" fillId="0" borderId="6" xfId="6" applyFont="1" applyFill="1" applyBorder="1" applyAlignment="1">
      <alignment horizontal="center" vertical="center" shrinkToFit="1"/>
    </xf>
    <xf numFmtId="0" fontId="34" fillId="0" borderId="7" xfId="6" applyFont="1" applyFill="1" applyBorder="1" applyAlignment="1">
      <alignment horizontal="center" vertical="center" shrinkToFit="1"/>
    </xf>
    <xf numFmtId="0" fontId="37" fillId="0" borderId="6" xfId="6" applyFont="1" applyFill="1" applyBorder="1" applyAlignment="1">
      <alignment horizontal="center" vertical="center" shrinkToFit="1"/>
    </xf>
    <xf numFmtId="0" fontId="37" fillId="0" borderId="7" xfId="6" applyFont="1" applyFill="1" applyBorder="1" applyAlignment="1">
      <alignment horizontal="center" vertical="center" shrinkToFit="1"/>
    </xf>
    <xf numFmtId="0" fontId="37" fillId="0" borderId="1" xfId="6" applyFont="1" applyFill="1" applyBorder="1" applyAlignment="1">
      <alignment horizontal="center" vertical="center" shrinkToFit="1"/>
    </xf>
    <xf numFmtId="0" fontId="32" fillId="0" borderId="0" xfId="6" applyFont="1" applyFill="1" applyBorder="1" applyAlignment="1">
      <alignment horizontal="center" wrapText="1"/>
    </xf>
    <xf numFmtId="0" fontId="31" fillId="0" borderId="6" xfId="6" applyFont="1" applyFill="1" applyBorder="1" applyAlignment="1">
      <alignment horizontal="center" vertical="center" wrapText="1" shrinkToFit="1"/>
    </xf>
    <xf numFmtId="0" fontId="31" fillId="0" borderId="7" xfId="6" applyFont="1" applyFill="1" applyBorder="1" applyAlignment="1">
      <alignment horizontal="center" vertical="center" wrapText="1" shrinkToFit="1"/>
    </xf>
    <xf numFmtId="0" fontId="61" fillId="0" borderId="20" xfId="6" applyFont="1" applyBorder="1" applyAlignment="1">
      <alignment horizontal="center" vertical="center" wrapText="1"/>
    </xf>
    <xf numFmtId="0" fontId="61" fillId="0" borderId="33" xfId="6" applyFont="1" applyBorder="1" applyAlignment="1">
      <alignment horizontal="center" vertical="center" wrapText="1"/>
    </xf>
    <xf numFmtId="0" fontId="61" fillId="0" borderId="34" xfId="6" applyFont="1" applyBorder="1" applyAlignment="1">
      <alignment horizontal="center" vertical="center" wrapText="1"/>
    </xf>
    <xf numFmtId="0" fontId="35" fillId="0" borderId="9" xfId="6" applyFont="1" applyBorder="1" applyAlignment="1">
      <alignment horizontal="center" vertical="center" wrapText="1"/>
    </xf>
    <xf numFmtId="0" fontId="30" fillId="0" borderId="15" xfId="6" applyBorder="1" applyAlignment="1">
      <alignment vertical="center"/>
    </xf>
    <xf numFmtId="0" fontId="30" fillId="0" borderId="13" xfId="6" applyBorder="1" applyAlignment="1">
      <alignment vertical="center"/>
    </xf>
    <xf numFmtId="0" fontId="30" fillId="0" borderId="30" xfId="6" applyBorder="1" applyAlignment="1">
      <alignment vertical="center"/>
    </xf>
    <xf numFmtId="0" fontId="30" fillId="0" borderId="41" xfId="6" applyBorder="1" applyAlignment="1">
      <alignment vertical="center"/>
    </xf>
    <xf numFmtId="0" fontId="30" fillId="0" borderId="42" xfId="6" applyBorder="1" applyAlignment="1">
      <alignment vertical="center"/>
    </xf>
    <xf numFmtId="0" fontId="30" fillId="0" borderId="35" xfId="6" applyBorder="1" applyAlignment="1">
      <alignment horizontal="center" vertical="center" wrapText="1"/>
    </xf>
    <xf numFmtId="0" fontId="30" fillId="0" borderId="36" xfId="6" applyBorder="1" applyAlignment="1">
      <alignment horizontal="center" vertical="center"/>
    </xf>
    <xf numFmtId="0" fontId="30" fillId="0" borderId="37" xfId="6" applyBorder="1" applyAlignment="1">
      <alignment horizontal="center" vertical="center"/>
    </xf>
    <xf numFmtId="0" fontId="30" fillId="0" borderId="38" xfId="6" applyBorder="1" applyAlignment="1">
      <alignment horizontal="center" vertical="center"/>
    </xf>
    <xf numFmtId="0" fontId="30" fillId="0" borderId="39" xfId="6" applyBorder="1" applyAlignment="1">
      <alignment horizontal="center" vertical="center"/>
    </xf>
    <xf numFmtId="0" fontId="30" fillId="0" borderId="40" xfId="6" applyBorder="1" applyAlignment="1">
      <alignment horizontal="center" vertical="center"/>
    </xf>
    <xf numFmtId="0" fontId="35" fillId="0" borderId="38" xfId="6" applyFont="1" applyBorder="1" applyAlignment="1">
      <alignment horizontal="center" vertical="center" wrapText="1"/>
    </xf>
    <xf numFmtId="0" fontId="30" fillId="0" borderId="39" xfId="6" applyBorder="1" applyAlignment="1">
      <alignment horizontal="center" vertical="center" wrapText="1"/>
    </xf>
    <xf numFmtId="0" fontId="30" fillId="0" borderId="51" xfId="6" applyBorder="1" applyAlignment="1">
      <alignment horizontal="center" vertical="center" wrapText="1"/>
    </xf>
    <xf numFmtId="0" fontId="30" fillId="0" borderId="40" xfId="6" applyBorder="1" applyAlignment="1">
      <alignment horizontal="center" vertical="center" wrapText="1"/>
    </xf>
    <xf numFmtId="0" fontId="31" fillId="0" borderId="40" xfId="6" applyFont="1" applyFill="1" applyBorder="1" applyAlignment="1">
      <alignment horizontal="center" vertical="center" wrapText="1"/>
    </xf>
    <xf numFmtId="0" fontId="30" fillId="0" borderId="40" xfId="6" applyBorder="1" applyAlignment="1">
      <alignment vertical="center"/>
    </xf>
    <xf numFmtId="0" fontId="31" fillId="0" borderId="39" xfId="6" applyFont="1" applyBorder="1" applyAlignment="1">
      <alignment horizontal="center" vertical="center" wrapText="1"/>
    </xf>
    <xf numFmtId="0" fontId="31" fillId="0" borderId="51" xfId="6" applyFont="1" applyBorder="1" applyAlignment="1">
      <alignment horizontal="center" vertical="center" wrapText="1"/>
    </xf>
    <xf numFmtId="0" fontId="31" fillId="0" borderId="40" xfId="6" applyFont="1" applyBorder="1" applyAlignment="1">
      <alignment horizontal="center" vertical="center" wrapText="1"/>
    </xf>
    <xf numFmtId="0" fontId="31" fillId="0" borderId="38" xfId="6" applyFont="1" applyFill="1" applyBorder="1" applyAlignment="1">
      <alignment horizontal="center" vertical="center" wrapText="1"/>
    </xf>
    <xf numFmtId="0" fontId="30" fillId="0" borderId="38" xfId="6" applyBorder="1" applyAlignment="1">
      <alignment vertical="center"/>
    </xf>
    <xf numFmtId="0" fontId="31" fillId="0" borderId="39" xfId="6" applyFont="1" applyFill="1" applyBorder="1" applyAlignment="1">
      <alignment horizontal="center" vertical="center" wrapText="1"/>
    </xf>
    <xf numFmtId="0" fontId="30" fillId="0" borderId="39" xfId="6" applyBorder="1" applyAlignment="1">
      <alignment vertical="center"/>
    </xf>
    <xf numFmtId="0" fontId="81" fillId="0" borderId="9" xfId="6" applyFont="1" applyBorder="1" applyAlignment="1">
      <alignment horizontal="center" vertical="center" wrapText="1"/>
    </xf>
    <xf numFmtId="0" fontId="81" fillId="0" borderId="13" xfId="6" applyFont="1" applyBorder="1" applyAlignment="1">
      <alignment horizontal="center" vertical="center" wrapText="1"/>
    </xf>
    <xf numFmtId="0" fontId="81" fillId="0" borderId="30" xfId="6" applyFont="1" applyBorder="1" applyAlignment="1">
      <alignment horizontal="center" vertical="center" wrapText="1"/>
    </xf>
    <xf numFmtId="0" fontId="81" fillId="0" borderId="42" xfId="6" applyFont="1" applyBorder="1" applyAlignment="1">
      <alignment horizontal="center" vertical="center" wrapText="1"/>
    </xf>
    <xf numFmtId="0" fontId="35" fillId="0" borderId="20" xfId="6" applyFont="1" applyBorder="1" applyAlignment="1">
      <alignment horizontal="center" vertical="center" wrapText="1"/>
    </xf>
    <xf numFmtId="0" fontId="35" fillId="0" borderId="33" xfId="6" applyFont="1" applyBorder="1" applyAlignment="1">
      <alignment horizontal="center" vertical="center" wrapText="1"/>
    </xf>
    <xf numFmtId="0" fontId="35" fillId="0" borderId="34" xfId="6" applyFont="1" applyBorder="1" applyAlignment="1">
      <alignment horizontal="center" vertical="center" wrapText="1"/>
    </xf>
    <xf numFmtId="0" fontId="35" fillId="0" borderId="23" xfId="6" applyFont="1" applyBorder="1" applyAlignment="1">
      <alignment horizontal="center" vertical="center" wrapText="1"/>
    </xf>
    <xf numFmtId="0" fontId="35" fillId="0" borderId="50" xfId="6" applyFont="1" applyBorder="1" applyAlignment="1">
      <alignment horizontal="center" vertical="center" wrapText="1"/>
    </xf>
    <xf numFmtId="0" fontId="35" fillId="0" borderId="49" xfId="6" applyFont="1" applyBorder="1" applyAlignment="1">
      <alignment horizontal="center" vertical="center" wrapText="1"/>
    </xf>
    <xf numFmtId="0" fontId="31" fillId="0" borderId="50" xfId="6" applyFont="1" applyBorder="1" applyAlignment="1">
      <alignment horizontal="center" vertical="center" wrapText="1"/>
    </xf>
    <xf numFmtId="0" fontId="31" fillId="0" borderId="49" xfId="6" applyFont="1" applyBorder="1" applyAlignment="1">
      <alignment horizontal="center" vertical="center" wrapText="1"/>
    </xf>
    <xf numFmtId="0" fontId="32" fillId="0" borderId="0" xfId="6" applyFont="1" applyFill="1" applyBorder="1" applyAlignment="1">
      <alignment horizontal="center"/>
    </xf>
    <xf numFmtId="0" fontId="81" fillId="0" borderId="2" xfId="6" applyFont="1" applyBorder="1" applyAlignment="1">
      <alignment horizontal="center" vertical="center" wrapText="1"/>
    </xf>
    <xf numFmtId="0" fontId="81" fillId="0" borderId="3" xfId="6" applyFont="1" applyBorder="1" applyAlignment="1">
      <alignment horizontal="center" vertical="center" wrapText="1"/>
    </xf>
    <xf numFmtId="0" fontId="31" fillId="0" borderId="2" xfId="6" applyFont="1" applyFill="1" applyBorder="1" applyAlignment="1">
      <alignment horizontal="center" vertical="center" textRotation="255" wrapText="1"/>
    </xf>
    <xf numFmtId="0" fontId="31" fillId="0" borderId="8" xfId="6" applyFont="1" applyFill="1" applyBorder="1" applyAlignment="1">
      <alignment horizontal="center" vertical="center" textRotation="255" wrapText="1"/>
    </xf>
    <xf numFmtId="0" fontId="31" fillId="0" borderId="3" xfId="6" applyFont="1" applyFill="1" applyBorder="1" applyAlignment="1">
      <alignment horizontal="center" vertical="center" textRotation="255" wrapText="1"/>
    </xf>
    <xf numFmtId="0" fontId="35" fillId="0" borderId="4" xfId="6" applyFont="1" applyBorder="1" applyAlignment="1">
      <alignment horizontal="center" vertical="center" wrapText="1"/>
    </xf>
    <xf numFmtId="0" fontId="35" fillId="0" borderId="10" xfId="6" applyFont="1" applyBorder="1" applyAlignment="1">
      <alignment horizontal="center" vertical="center" wrapText="1"/>
    </xf>
    <xf numFmtId="0" fontId="32" fillId="0" borderId="0" xfId="6" applyFont="1" applyFill="1" applyBorder="1" applyAlignment="1">
      <alignment horizontal="center" vertical="center" wrapText="1"/>
    </xf>
    <xf numFmtId="0" fontId="30" fillId="0" borderId="34" xfId="6" applyBorder="1" applyAlignment="1">
      <alignment horizontal="center" vertical="center" wrapText="1"/>
    </xf>
    <xf numFmtId="0" fontId="30" fillId="0" borderId="39" xfId="6" applyFont="1" applyBorder="1" applyAlignment="1">
      <alignment vertical="center"/>
    </xf>
    <xf numFmtId="0" fontId="30" fillId="0" borderId="40" xfId="6" applyFont="1" applyBorder="1" applyAlignment="1">
      <alignment vertical="center"/>
    </xf>
    <xf numFmtId="0" fontId="78" fillId="0" borderId="0" xfId="6" applyFont="1" applyAlignment="1">
      <alignment horizontal="left" vertical="center" wrapText="1"/>
    </xf>
    <xf numFmtId="0" fontId="76" fillId="0" borderId="0" xfId="6" applyFont="1" applyAlignment="1">
      <alignment horizontal="left" vertical="center" wrapText="1"/>
    </xf>
    <xf numFmtId="0" fontId="79" fillId="0" borderId="9" xfId="6" applyFont="1" applyBorder="1" applyAlignment="1">
      <alignment horizontal="center" vertical="center" wrapText="1"/>
    </xf>
    <xf numFmtId="0" fontId="80" fillId="0" borderId="15" xfId="6" applyFont="1" applyBorder="1" applyAlignment="1">
      <alignment vertical="center"/>
    </xf>
    <xf numFmtId="0" fontId="80" fillId="0" borderId="13" xfId="6" applyFont="1" applyBorder="1" applyAlignment="1">
      <alignment vertical="center"/>
    </xf>
    <xf numFmtId="0" fontId="80" fillId="0" borderId="30" xfId="6" applyFont="1" applyBorder="1" applyAlignment="1">
      <alignment vertical="center"/>
    </xf>
    <xf numFmtId="0" fontId="80" fillId="0" borderId="41" xfId="6" applyFont="1" applyBorder="1" applyAlignment="1">
      <alignment vertical="center"/>
    </xf>
    <xf numFmtId="0" fontId="80" fillId="0" borderId="42" xfId="6" applyFont="1" applyBorder="1" applyAlignment="1">
      <alignment vertical="center"/>
    </xf>
    <xf numFmtId="0" fontId="30" fillId="8" borderId="1" xfId="6" applyFill="1" applyBorder="1" applyAlignment="1" applyProtection="1">
      <alignment vertical="center" wrapText="1"/>
      <protection locked="0"/>
    </xf>
    <xf numFmtId="0" fontId="49" fillId="0" borderId="1" xfId="6" applyFont="1" applyBorder="1" applyAlignment="1">
      <alignment horizontal="center" vertical="center" wrapText="1"/>
    </xf>
    <xf numFmtId="0" fontId="49" fillId="0" borderId="1" xfId="6" applyFont="1" applyBorder="1" applyAlignment="1">
      <alignment horizontal="left" vertical="center" wrapText="1"/>
    </xf>
    <xf numFmtId="0" fontId="49" fillId="0" borderId="1" xfId="6" applyFont="1" applyBorder="1" applyAlignment="1">
      <alignment horizontal="left" vertical="center"/>
    </xf>
    <xf numFmtId="0" fontId="30" fillId="0" borderId="6" xfId="6" applyBorder="1" applyAlignment="1">
      <alignment horizontal="center" vertical="center"/>
    </xf>
    <xf numFmtId="0" fontId="30" fillId="0" borderId="7" xfId="6" applyBorder="1" applyAlignment="1">
      <alignment horizontal="center" vertical="center"/>
    </xf>
    <xf numFmtId="0" fontId="30" fillId="8" borderId="1" xfId="6" applyFill="1" applyBorder="1" applyAlignment="1" applyProtection="1">
      <alignment horizontal="center" vertical="center"/>
      <protection locked="0"/>
    </xf>
    <xf numFmtId="0" fontId="6" fillId="5" borderId="0" xfId="4" applyNumberFormat="1" applyFont="1" applyFill="1" applyBorder="1" applyAlignment="1" applyProtection="1">
      <alignment horizontal="left" vertical="center" shrinkToFit="1"/>
    </xf>
    <xf numFmtId="0" fontId="47" fillId="0" borderId="1" xfId="6" applyFont="1" applyBorder="1" applyAlignment="1">
      <alignment horizontal="center" vertical="center"/>
    </xf>
    <xf numFmtId="0" fontId="47" fillId="0" borderId="6" xfId="6" applyFont="1" applyBorder="1" applyAlignment="1" applyProtection="1">
      <alignment horizontal="center" vertical="center"/>
      <protection locked="0"/>
    </xf>
    <xf numFmtId="0" fontId="47" fillId="0" borderId="12" xfId="6" applyFont="1" applyBorder="1" applyAlignment="1" applyProtection="1">
      <alignment horizontal="center" vertical="center"/>
      <protection locked="0"/>
    </xf>
    <xf numFmtId="0" fontId="47" fillId="0" borderId="7" xfId="6" applyFont="1" applyBorder="1" applyAlignment="1" applyProtection="1">
      <alignment horizontal="center" vertical="center"/>
      <protection locked="0"/>
    </xf>
    <xf numFmtId="178" fontId="30" fillId="0" borderId="1" xfId="6" applyNumberFormat="1" applyBorder="1" applyAlignment="1">
      <alignment horizontal="center" vertical="center"/>
    </xf>
    <xf numFmtId="0" fontId="49" fillId="0" borderId="2" xfId="6" applyFont="1" applyBorder="1" applyAlignment="1">
      <alignment horizontal="left" vertical="center" wrapText="1"/>
    </xf>
    <xf numFmtId="0" fontId="49" fillId="0" borderId="8" xfId="6" applyFont="1" applyBorder="1" applyAlignment="1">
      <alignment horizontal="left" vertical="center"/>
    </xf>
    <xf numFmtId="0" fontId="49" fillId="0" borderId="3" xfId="6" applyFont="1" applyBorder="1" applyAlignment="1">
      <alignment horizontal="left" vertical="center"/>
    </xf>
    <xf numFmtId="0" fontId="30" fillId="0" borderId="6" xfId="6" applyBorder="1" applyAlignment="1">
      <alignment horizontal="left" vertical="center"/>
    </xf>
    <xf numFmtId="0" fontId="30" fillId="0" borderId="7" xfId="6" applyBorder="1" applyAlignment="1">
      <alignment horizontal="left" vertical="center"/>
    </xf>
    <xf numFmtId="0" fontId="65" fillId="0" borderId="6" xfId="0" applyFont="1" applyBorder="1" applyAlignment="1" applyProtection="1">
      <alignment vertical="center" wrapText="1"/>
    </xf>
    <xf numFmtId="0" fontId="65" fillId="0" borderId="12" xfId="0" applyFont="1" applyBorder="1" applyAlignment="1" applyProtection="1">
      <alignment vertical="center" wrapText="1"/>
    </xf>
    <xf numFmtId="0" fontId="65" fillId="0" borderId="7" xfId="0" applyFont="1" applyBorder="1" applyAlignment="1" applyProtection="1">
      <alignment vertical="center" wrapText="1"/>
    </xf>
    <xf numFmtId="0" fontId="65" fillId="0" borderId="0" xfId="0" applyFont="1" applyAlignment="1" applyProtection="1">
      <alignment horizontal="center" vertical="center"/>
    </xf>
    <xf numFmtId="0" fontId="0" fillId="0" borderId="0" xfId="0" applyAlignment="1" applyProtection="1">
      <alignment horizontal="center" vertical="center"/>
    </xf>
    <xf numFmtId="0" fontId="65" fillId="0" borderId="6" xfId="0" applyFont="1" applyBorder="1" applyAlignment="1" applyProtection="1">
      <alignment vertical="center"/>
    </xf>
    <xf numFmtId="0" fontId="65" fillId="0" borderId="12" xfId="0" applyFont="1" applyBorder="1" applyAlignment="1" applyProtection="1">
      <alignment vertical="center"/>
    </xf>
    <xf numFmtId="0" fontId="0" fillId="0" borderId="12" xfId="0" applyBorder="1" applyAlignment="1" applyProtection="1">
      <alignment vertical="center"/>
    </xf>
    <xf numFmtId="0" fontId="0" fillId="0" borderId="7" xfId="0" applyBorder="1" applyAlignment="1" applyProtection="1">
      <alignment vertical="center"/>
    </xf>
    <xf numFmtId="0" fontId="65" fillId="0" borderId="0" xfId="0" applyFont="1" applyBorder="1" applyAlignment="1" applyProtection="1">
      <alignment horizontal="left" vertical="distributed" wrapText="1"/>
    </xf>
    <xf numFmtId="0" fontId="65" fillId="0" borderId="56" xfId="0" applyFont="1" applyBorder="1" applyAlignment="1" applyProtection="1">
      <alignment horizontal="center" vertical="center"/>
    </xf>
    <xf numFmtId="0" fontId="0" fillId="0" borderId="33" xfId="0" applyFont="1" applyBorder="1" applyAlignment="1" applyProtection="1">
      <alignment horizontal="center" vertical="center"/>
    </xf>
    <xf numFmtId="0" fontId="0" fillId="0" borderId="34" xfId="0" applyFont="1" applyBorder="1" applyAlignment="1" applyProtection="1">
      <alignment horizontal="center" vertical="center"/>
    </xf>
    <xf numFmtId="0" fontId="65" fillId="0" borderId="39" xfId="0" applyFont="1" applyBorder="1" applyAlignment="1" applyProtection="1">
      <alignment vertical="center" wrapText="1"/>
    </xf>
    <xf numFmtId="0" fontId="0" fillId="0" borderId="39" xfId="0" applyFont="1" applyBorder="1" applyAlignment="1" applyProtection="1">
      <alignment vertical="center"/>
    </xf>
    <xf numFmtId="0" fontId="0" fillId="0" borderId="40" xfId="0" applyFont="1" applyBorder="1" applyAlignment="1" applyProtection="1">
      <alignment vertical="center"/>
    </xf>
    <xf numFmtId="0" fontId="67" fillId="0" borderId="0" xfId="0" applyFont="1" applyBorder="1" applyAlignment="1" applyProtection="1">
      <alignment horizontal="left" vertical="center" wrapText="1"/>
    </xf>
    <xf numFmtId="0" fontId="65" fillId="0" borderId="0" xfId="0" applyFont="1" applyBorder="1" applyAlignment="1" applyProtection="1">
      <alignment horizontal="left" vertical="center" wrapText="1"/>
    </xf>
    <xf numFmtId="0" fontId="65" fillId="0" borderId="0" xfId="0" applyFont="1" applyAlignment="1" applyProtection="1">
      <alignment vertical="center"/>
    </xf>
    <xf numFmtId="0" fontId="65" fillId="0" borderId="0" xfId="0" applyFont="1" applyAlignment="1" applyProtection="1">
      <alignment vertical="center" wrapText="1" shrinkToFit="1"/>
    </xf>
    <xf numFmtId="0" fontId="65" fillId="0" borderId="0" xfId="0" applyFont="1" applyAlignment="1" applyProtection="1">
      <alignment vertical="center" shrinkToFit="1"/>
    </xf>
    <xf numFmtId="0" fontId="65" fillId="0" borderId="55" xfId="0" applyFont="1" applyBorder="1" applyAlignment="1" applyProtection="1">
      <alignment vertical="center"/>
    </xf>
    <xf numFmtId="0" fontId="0" fillId="0" borderId="57" xfId="0" applyFont="1" applyBorder="1" applyAlignment="1" applyProtection="1">
      <alignment vertical="center"/>
    </xf>
    <xf numFmtId="0" fontId="0" fillId="0" borderId="58" xfId="0" applyFont="1" applyBorder="1" applyAlignment="1" applyProtection="1">
      <alignment vertical="center"/>
    </xf>
    <xf numFmtId="0" fontId="65" fillId="0" borderId="0" xfId="0" applyFont="1" applyAlignment="1" applyProtection="1">
      <alignment vertical="center" wrapText="1"/>
    </xf>
    <xf numFmtId="0" fontId="0" fillId="0" borderId="0" xfId="0" applyFont="1" applyAlignment="1" applyProtection="1">
      <alignment vertical="center" shrinkToFit="1"/>
    </xf>
    <xf numFmtId="0" fontId="65" fillId="0" borderId="56" xfId="0" applyFont="1" applyBorder="1" applyAlignment="1" applyProtection="1">
      <alignment vertical="center"/>
    </xf>
    <xf numFmtId="0" fontId="0" fillId="0" borderId="33" xfId="0" applyFont="1" applyBorder="1" applyAlignment="1" applyProtection="1">
      <alignment vertical="center"/>
    </xf>
    <xf numFmtId="0" fontId="0" fillId="0" borderId="34" xfId="0" applyFont="1" applyBorder="1" applyAlignment="1" applyProtection="1">
      <alignment vertical="center"/>
    </xf>
    <xf numFmtId="0" fontId="65" fillId="0" borderId="51" xfId="0" applyFont="1" applyBorder="1" applyAlignment="1" applyProtection="1">
      <alignment vertical="center" wrapText="1"/>
    </xf>
    <xf numFmtId="0" fontId="0" fillId="0" borderId="50" xfId="0" applyFont="1" applyBorder="1" applyAlignment="1" applyProtection="1">
      <alignment vertical="center"/>
    </xf>
    <xf numFmtId="0" fontId="0" fillId="0" borderId="49" xfId="0" applyFont="1" applyBorder="1" applyAlignment="1" applyProtection="1">
      <alignment vertical="center"/>
    </xf>
    <xf numFmtId="0" fontId="0" fillId="0" borderId="0" xfId="0" applyAlignment="1">
      <alignment vertical="center" wrapText="1"/>
    </xf>
    <xf numFmtId="0" fontId="70" fillId="0" borderId="0" xfId="0" applyFont="1" applyAlignment="1" applyProtection="1">
      <alignment horizontal="center" vertical="center"/>
    </xf>
    <xf numFmtId="0" fontId="0" fillId="0" borderId="0" xfId="0" applyFont="1" applyAlignment="1" applyProtection="1">
      <alignment horizontal="center" vertical="center"/>
    </xf>
    <xf numFmtId="0" fontId="70" fillId="0" borderId="36" xfId="0" applyFont="1" applyBorder="1" applyAlignment="1" applyProtection="1">
      <alignment vertical="center"/>
    </xf>
    <xf numFmtId="0" fontId="70" fillId="0" borderId="37" xfId="0" applyFont="1" applyBorder="1" applyAlignment="1" applyProtection="1">
      <alignment vertical="center"/>
    </xf>
    <xf numFmtId="0" fontId="70" fillId="0" borderId="39" xfId="0" applyFont="1" applyBorder="1" applyAlignment="1" applyProtection="1">
      <alignment vertical="center"/>
    </xf>
    <xf numFmtId="0" fontId="70" fillId="0" borderId="40" xfId="0" applyFont="1" applyBorder="1" applyAlignment="1" applyProtection="1">
      <alignment vertical="center"/>
    </xf>
    <xf numFmtId="0" fontId="70" fillId="0" borderId="44" xfId="0" applyFont="1" applyBorder="1" applyAlignment="1" applyProtection="1">
      <alignment vertical="center"/>
    </xf>
    <xf numFmtId="0" fontId="70" fillId="0" borderId="45" xfId="0" applyFont="1" applyBorder="1" applyAlignment="1" applyProtection="1">
      <alignment vertical="center"/>
    </xf>
    <xf numFmtId="0" fontId="70" fillId="0" borderId="20" xfId="0" applyFont="1" applyBorder="1" applyAlignment="1" applyProtection="1">
      <alignment horizontal="center" vertical="center"/>
    </xf>
    <xf numFmtId="0" fontId="70" fillId="0" borderId="34" xfId="0" applyFont="1" applyBorder="1" applyAlignment="1" applyProtection="1">
      <alignment horizontal="center" vertical="center"/>
    </xf>
    <xf numFmtId="0" fontId="70" fillId="8" borderId="26" xfId="0" applyFont="1" applyFill="1" applyBorder="1" applyAlignment="1" applyProtection="1">
      <alignment horizontal="center" vertical="center"/>
      <protection locked="0"/>
    </xf>
    <xf numFmtId="0" fontId="70" fillId="8" borderId="58" xfId="0" applyFont="1" applyFill="1" applyBorder="1" applyAlignment="1" applyProtection="1">
      <alignment horizontal="center" vertical="center"/>
      <protection locked="0"/>
    </xf>
    <xf numFmtId="0" fontId="70" fillId="0" borderId="59" xfId="0" applyFont="1" applyBorder="1" applyAlignment="1" applyProtection="1">
      <alignment horizontal="center" vertical="center"/>
    </xf>
    <xf numFmtId="0" fontId="70" fillId="0" borderId="60" xfId="0" applyFont="1" applyBorder="1" applyAlignment="1" applyProtection="1">
      <alignment horizontal="center" vertical="center"/>
    </xf>
    <xf numFmtId="0" fontId="70" fillId="8" borderId="60" xfId="0" applyFont="1" applyFill="1" applyBorder="1" applyAlignment="1" applyProtection="1">
      <alignment vertical="center"/>
      <protection locked="0"/>
    </xf>
    <xf numFmtId="0" fontId="70" fillId="8" borderId="61" xfId="0" applyFont="1" applyFill="1" applyBorder="1" applyAlignment="1" applyProtection="1">
      <alignment vertical="center"/>
      <protection locked="0"/>
    </xf>
    <xf numFmtId="0" fontId="65" fillId="0" borderId="4" xfId="0" applyFont="1" applyBorder="1" applyAlignment="1" applyProtection="1">
      <alignment horizontal="left" vertical="center" wrapText="1"/>
    </xf>
    <xf numFmtId="0" fontId="0" fillId="0" borderId="0" xfId="0" applyAlignment="1" applyProtection="1">
      <alignment horizontal="left" vertical="center" wrapText="1"/>
    </xf>
    <xf numFmtId="0" fontId="70" fillId="0" borderId="0" xfId="0" applyFont="1" applyAlignment="1" applyProtection="1">
      <alignment vertical="center" wrapText="1"/>
    </xf>
    <xf numFmtId="0" fontId="70" fillId="0" borderId="0" xfId="0" applyFont="1" applyAlignment="1" applyProtection="1">
      <alignment vertical="center"/>
    </xf>
    <xf numFmtId="0" fontId="0" fillId="0" borderId="0" xfId="0" applyFont="1" applyAlignment="1" applyProtection="1">
      <alignment vertical="center"/>
    </xf>
    <xf numFmtId="0" fontId="70" fillId="8" borderId="6" xfId="0" applyFont="1" applyFill="1" applyBorder="1" applyAlignment="1" applyProtection="1">
      <alignment vertical="center"/>
      <protection locked="0"/>
    </xf>
    <xf numFmtId="0" fontId="70" fillId="8" borderId="12" xfId="0" applyFont="1" applyFill="1" applyBorder="1" applyAlignment="1" applyProtection="1">
      <alignment vertical="center"/>
      <protection locked="0"/>
    </xf>
    <xf numFmtId="0" fontId="70" fillId="8" borderId="7" xfId="0" applyFont="1" applyFill="1" applyBorder="1" applyAlignment="1" applyProtection="1">
      <alignment vertical="center"/>
      <protection locked="0"/>
    </xf>
    <xf numFmtId="0" fontId="70" fillId="0" borderId="0" xfId="0" applyFont="1" applyAlignment="1" applyProtection="1">
      <alignment vertical="center" shrinkToFit="1"/>
    </xf>
    <xf numFmtId="0" fontId="70" fillId="0" borderId="11" xfId="0" applyFont="1" applyBorder="1" applyAlignment="1" applyProtection="1">
      <alignment vertical="center"/>
    </xf>
    <xf numFmtId="0" fontId="0" fillId="0" borderId="11" xfId="0" applyFont="1" applyBorder="1" applyAlignment="1" applyProtection="1">
      <alignment vertical="center"/>
    </xf>
    <xf numFmtId="0" fontId="70" fillId="8" borderId="6" xfId="0" applyFont="1" applyFill="1" applyBorder="1" applyAlignment="1" applyProtection="1">
      <alignment vertical="center" wrapText="1"/>
      <protection locked="0"/>
    </xf>
    <xf numFmtId="0" fontId="0" fillId="8" borderId="12" xfId="0" applyFont="1" applyFill="1" applyBorder="1" applyAlignment="1" applyProtection="1">
      <alignment vertical="center" wrapText="1"/>
      <protection locked="0"/>
    </xf>
    <xf numFmtId="0" fontId="0" fillId="8" borderId="7" xfId="0" applyFont="1" applyFill="1" applyBorder="1" applyAlignment="1" applyProtection="1">
      <alignment vertical="center" wrapText="1"/>
      <protection locked="0"/>
    </xf>
    <xf numFmtId="0" fontId="34" fillId="0" borderId="0" xfId="0" applyFont="1" applyBorder="1" applyAlignment="1" applyProtection="1">
      <alignment horizontal="left" vertical="distributed" wrapText="1"/>
    </xf>
    <xf numFmtId="0" fontId="70" fillId="8" borderId="75" xfId="0" applyFont="1" applyFill="1" applyBorder="1" applyAlignment="1" applyProtection="1">
      <alignment horizontal="left" vertical="center" wrapText="1"/>
      <protection locked="0"/>
    </xf>
    <xf numFmtId="0" fontId="70" fillId="8" borderId="62" xfId="0" applyFont="1" applyFill="1" applyBorder="1" applyAlignment="1" applyProtection="1">
      <alignment horizontal="left" vertical="center" wrapText="1"/>
      <protection locked="0"/>
    </xf>
    <xf numFmtId="0" fontId="70" fillId="8" borderId="76" xfId="0" applyFont="1" applyFill="1" applyBorder="1" applyAlignment="1" applyProtection="1">
      <alignment horizontal="left" vertical="center" wrapText="1"/>
      <protection locked="0"/>
    </xf>
  </cellXfs>
  <cellStyles count="10">
    <cellStyle name="パーセント 2" xfId="8"/>
    <cellStyle name="ハイパーリンク" xfId="9" builtinId="8"/>
    <cellStyle name="桁区切り" xfId="1" builtinId="6"/>
    <cellStyle name="桁区切り 2" xfId="3"/>
    <cellStyle name="桁区切り 3" xfId="5"/>
    <cellStyle name="桁区切り 4" xfId="7"/>
    <cellStyle name="標準" xfId="0" builtinId="0"/>
    <cellStyle name="標準 2" xfId="2"/>
    <cellStyle name="標準 3" xfId="4"/>
    <cellStyle name="標準 4" xfId="6"/>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320040</xdr:colOff>
      <xdr:row>1</xdr:row>
      <xdr:rowOff>99060</xdr:rowOff>
    </xdr:from>
    <xdr:to>
      <xdr:col>9</xdr:col>
      <xdr:colOff>655320</xdr:colOff>
      <xdr:row>2</xdr:row>
      <xdr:rowOff>358140</xdr:rowOff>
    </xdr:to>
    <xdr:sp macro="" textlink="">
      <xdr:nvSpPr>
        <xdr:cNvPr id="2" name="正方形/長方形 1"/>
        <xdr:cNvSpPr/>
      </xdr:nvSpPr>
      <xdr:spPr>
        <a:xfrm>
          <a:off x="9509760" y="586740"/>
          <a:ext cx="2392680" cy="55626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このシートは入力シートです。</a:t>
          </a:r>
          <a:endParaRPr kumimoji="1" lang="en-US" altLang="ja-JP" sz="1400">
            <a:solidFill>
              <a:srgbClr val="FF0000"/>
            </a:solidFill>
          </a:endParaRPr>
        </a:p>
        <a:p>
          <a:pPr algn="l"/>
          <a:r>
            <a:rPr kumimoji="1" lang="ja-JP" altLang="en-US" sz="1400">
              <a:solidFill>
                <a:srgbClr val="FF0000"/>
              </a:solidFill>
            </a:rPr>
            <a:t>ご提出の必要はありません。</a:t>
          </a:r>
        </a:p>
      </xdr:txBody>
    </xdr:sp>
    <xdr:clientData/>
  </xdr:twoCellAnchor>
  <xdr:twoCellAnchor>
    <xdr:from>
      <xdr:col>1</xdr:col>
      <xdr:colOff>91440</xdr:colOff>
      <xdr:row>0</xdr:row>
      <xdr:rowOff>99060</xdr:rowOff>
    </xdr:from>
    <xdr:to>
      <xdr:col>5</xdr:col>
      <xdr:colOff>1973580</xdr:colOff>
      <xdr:row>0</xdr:row>
      <xdr:rowOff>419100</xdr:rowOff>
    </xdr:to>
    <xdr:sp macro="" textlink="">
      <xdr:nvSpPr>
        <xdr:cNvPr id="3" name="正方形/長方形 2"/>
        <xdr:cNvSpPr/>
      </xdr:nvSpPr>
      <xdr:spPr>
        <a:xfrm>
          <a:off x="548640" y="99060"/>
          <a:ext cx="8564880" cy="3200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val="FF0000"/>
              </a:solidFill>
            </a:rPr>
            <a:t>基礎情報入力シート → 空床数計算シート → 別紙 → 確認書等 の順に入力のほどよろしくお願いいたします。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286871</xdr:colOff>
      <xdr:row>0</xdr:row>
      <xdr:rowOff>51547</xdr:rowOff>
    </xdr:from>
    <xdr:to>
      <xdr:col>24</xdr:col>
      <xdr:colOff>322730</xdr:colOff>
      <xdr:row>2</xdr:row>
      <xdr:rowOff>118783</xdr:rowOff>
    </xdr:to>
    <xdr:sp macro="" textlink="">
      <xdr:nvSpPr>
        <xdr:cNvPr id="3" name="正方形/長方形 2"/>
        <xdr:cNvSpPr/>
      </xdr:nvSpPr>
      <xdr:spPr>
        <a:xfrm>
          <a:off x="4159624" y="51547"/>
          <a:ext cx="7431741" cy="53340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院内感染によりクラスターが発生した医療機関に対する病床確保料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130628</xdr:colOff>
      <xdr:row>0</xdr:row>
      <xdr:rowOff>67236</xdr:rowOff>
    </xdr:from>
    <xdr:to>
      <xdr:col>24</xdr:col>
      <xdr:colOff>468086</xdr:colOff>
      <xdr:row>2</xdr:row>
      <xdr:rowOff>134472</xdr:rowOff>
    </xdr:to>
    <xdr:sp macro="" textlink="">
      <xdr:nvSpPr>
        <xdr:cNvPr id="3" name="正方形/長方形 2"/>
        <xdr:cNvSpPr/>
      </xdr:nvSpPr>
      <xdr:spPr>
        <a:xfrm>
          <a:off x="4299857" y="67236"/>
          <a:ext cx="7652658" cy="54620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院内感染によりクラスターが発生した医療機関に対する病床確保料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17</xdr:row>
      <xdr:rowOff>1558291</xdr:rowOff>
    </xdr:from>
    <xdr:to>
      <xdr:col>12</xdr:col>
      <xdr:colOff>355600</xdr:colOff>
      <xdr:row>17</xdr:row>
      <xdr:rowOff>2040890</xdr:rowOff>
    </xdr:to>
    <xdr:sp macro="" textlink="">
      <xdr:nvSpPr>
        <xdr:cNvPr id="2" name="大かっこ 1"/>
        <xdr:cNvSpPr/>
      </xdr:nvSpPr>
      <xdr:spPr>
        <a:xfrm>
          <a:off x="217170" y="8949691"/>
          <a:ext cx="5792470"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15</xdr:row>
      <xdr:rowOff>139700</xdr:rowOff>
    </xdr:from>
    <xdr:to>
      <xdr:col>2</xdr:col>
      <xdr:colOff>406400</xdr:colOff>
      <xdr:row>15</xdr:row>
      <xdr:rowOff>571500</xdr:rowOff>
    </xdr:to>
    <xdr:sp macro="" textlink="">
      <xdr:nvSpPr>
        <xdr:cNvPr id="3" name="右矢印 2"/>
        <xdr:cNvSpPr/>
      </xdr:nvSpPr>
      <xdr:spPr>
        <a:xfrm>
          <a:off x="839470" y="6578600"/>
          <a:ext cx="336550" cy="431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275589</xdr:colOff>
      <xdr:row>1</xdr:row>
      <xdr:rowOff>48260</xdr:rowOff>
    </xdr:from>
    <xdr:to>
      <xdr:col>12</xdr:col>
      <xdr:colOff>370840</xdr:colOff>
      <xdr:row>2</xdr:row>
      <xdr:rowOff>114935</xdr:rowOff>
    </xdr:to>
    <xdr:sp macro="" textlink="">
      <xdr:nvSpPr>
        <xdr:cNvPr id="4" name="正方形/長方形 3"/>
        <xdr:cNvSpPr/>
      </xdr:nvSpPr>
      <xdr:spPr>
        <a:xfrm>
          <a:off x="4222749" y="414020"/>
          <a:ext cx="1802131" cy="37909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令和５年度・第１四半期分</a:t>
          </a:r>
        </a:p>
      </xdr:txBody>
    </xdr:sp>
    <xdr:clientData/>
  </xdr:twoCellAnchor>
  <xdr:twoCellAnchor>
    <xdr:from>
      <xdr:col>13</xdr:col>
      <xdr:colOff>199775</xdr:colOff>
      <xdr:row>1</xdr:row>
      <xdr:rowOff>993</xdr:rowOff>
    </xdr:from>
    <xdr:to>
      <xdr:col>21</xdr:col>
      <xdr:colOff>569843</xdr:colOff>
      <xdr:row>8</xdr:row>
      <xdr:rowOff>72886</xdr:rowOff>
    </xdr:to>
    <xdr:sp macro="" textlink="">
      <xdr:nvSpPr>
        <xdr:cNvPr id="5" name="正方形/長方形 4"/>
        <xdr:cNvSpPr/>
      </xdr:nvSpPr>
      <xdr:spPr>
        <a:xfrm>
          <a:off x="6262645" y="365428"/>
          <a:ext cx="5723946" cy="20928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空床数の算出方法について</a:t>
          </a: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空床数の算出方法について確認を行うものです。当てはまる選択欄に記載をお願いします。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重点医療機関について</a:t>
          </a:r>
        </a:p>
        <a:p>
          <a:r>
            <a:rPr lang="ja-JP" altLang="ja-JP" sz="1100">
              <a:solidFill>
                <a:schemeClr val="dk1"/>
              </a:solidFill>
              <a:effectLst/>
              <a:latin typeface="+mn-lt"/>
              <a:ea typeface="+mn-ea"/>
              <a:cs typeface="+mn-cs"/>
            </a:rPr>
            <a:t>　重点医療機関の施設要件を満たしているかの確認をおこなうものです。</a:t>
          </a:r>
        </a:p>
        <a:p>
          <a:r>
            <a:rPr lang="ja-JP" altLang="ja-JP" sz="1100">
              <a:solidFill>
                <a:schemeClr val="dk1"/>
              </a:solidFill>
              <a:effectLst/>
              <a:latin typeface="+mn-lt"/>
              <a:ea typeface="+mn-ea"/>
              <a:cs typeface="+mn-cs"/>
            </a:rPr>
            <a:t>※第</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四半期、で新たに重点医療機関の区分により申請する医療機関及び、神奈川県新型コロナウイルス感染症対策指針に伴い病床運用を変更した医療機関のみご回答ください。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３</a:t>
          </a:r>
          <a:r>
            <a:rPr lang="en-US" altLang="ja-JP" sz="1100">
              <a:solidFill>
                <a:schemeClr val="dk1"/>
              </a:solidFill>
              <a:effectLst/>
              <a:latin typeface="+mn-lt"/>
              <a:ea typeface="+mn-ea"/>
              <a:cs typeface="+mn-cs"/>
            </a:rPr>
            <a:t>HCU</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ICU</a:t>
          </a:r>
          <a:r>
            <a:rPr lang="ja-JP" altLang="en-US" sz="1100">
              <a:solidFill>
                <a:schemeClr val="dk1"/>
              </a:solidFill>
              <a:effectLst/>
              <a:latin typeface="+mn-lt"/>
              <a:ea typeface="+mn-ea"/>
              <a:cs typeface="+mn-cs"/>
            </a:rPr>
            <a:t>の人員配置について</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HCU</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ICU</a:t>
          </a:r>
          <a:r>
            <a:rPr lang="ja-JP" altLang="ja-JP" sz="1100">
              <a:solidFill>
                <a:schemeClr val="dk1"/>
              </a:solidFill>
              <a:effectLst/>
              <a:latin typeface="+mn-lt"/>
              <a:ea typeface="+mn-ea"/>
              <a:cs typeface="+mn-cs"/>
            </a:rPr>
            <a:t>の人員配置</a:t>
          </a:r>
          <a:r>
            <a:rPr lang="ja-JP" altLang="en-US" sz="1100">
              <a:solidFill>
                <a:schemeClr val="dk1"/>
              </a:solidFill>
              <a:effectLst/>
              <a:latin typeface="+mn-lt"/>
              <a:ea typeface="+mn-ea"/>
              <a:cs typeface="+mn-cs"/>
            </a:rPr>
            <a:t>について、確認を行うものです。当てはまる選択欄に記載をお願いします。</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※HCU</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ICU</a:t>
          </a:r>
          <a:r>
            <a:rPr lang="ja-JP" altLang="en-US" sz="1100">
              <a:solidFill>
                <a:schemeClr val="dk1"/>
              </a:solidFill>
              <a:effectLst/>
              <a:latin typeface="+mn-lt"/>
              <a:ea typeface="+mn-ea"/>
              <a:cs typeface="+mn-cs"/>
            </a:rPr>
            <a:t>の病床区分で申請している医療機関は確実に入力ください。</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l"/>
          <a:endParaRPr kumimoji="1" lang="ja-JP" altLang="en-US" sz="1400">
            <a:solidFill>
              <a:srgbClr val="FF0000"/>
            </a:solidFill>
          </a:endParaRPr>
        </a:p>
      </xdr:txBody>
    </xdr:sp>
    <xdr:clientData/>
  </xdr:twoCellAnchor>
  <xdr:twoCellAnchor>
    <xdr:from>
      <xdr:col>1</xdr:col>
      <xdr:colOff>19050</xdr:colOff>
      <xdr:row>43</xdr:row>
      <xdr:rowOff>0</xdr:rowOff>
    </xdr:from>
    <xdr:to>
      <xdr:col>12</xdr:col>
      <xdr:colOff>355600</xdr:colOff>
      <xdr:row>43</xdr:row>
      <xdr:rowOff>0</xdr:rowOff>
    </xdr:to>
    <xdr:sp macro="" textlink="">
      <xdr:nvSpPr>
        <xdr:cNvPr id="7" name="大かっこ 6"/>
        <xdr:cNvSpPr/>
      </xdr:nvSpPr>
      <xdr:spPr>
        <a:xfrm>
          <a:off x="217833" y="8767474"/>
          <a:ext cx="5776567"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41</xdr:row>
      <xdr:rowOff>139700</xdr:rowOff>
    </xdr:from>
    <xdr:to>
      <xdr:col>2</xdr:col>
      <xdr:colOff>406400</xdr:colOff>
      <xdr:row>41</xdr:row>
      <xdr:rowOff>571500</xdr:rowOff>
    </xdr:to>
    <xdr:sp macro="" textlink="">
      <xdr:nvSpPr>
        <xdr:cNvPr id="8" name="右矢印 7"/>
        <xdr:cNvSpPr/>
      </xdr:nvSpPr>
      <xdr:spPr>
        <a:xfrm>
          <a:off x="839470" y="21529040"/>
          <a:ext cx="336550" cy="431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42</xdr:row>
      <xdr:rowOff>1558291</xdr:rowOff>
    </xdr:from>
    <xdr:to>
      <xdr:col>12</xdr:col>
      <xdr:colOff>355600</xdr:colOff>
      <xdr:row>42</xdr:row>
      <xdr:rowOff>2040890</xdr:rowOff>
    </xdr:to>
    <xdr:sp macro="" textlink="">
      <xdr:nvSpPr>
        <xdr:cNvPr id="9" name="大かっこ 8"/>
        <xdr:cNvSpPr/>
      </xdr:nvSpPr>
      <xdr:spPr>
        <a:xfrm>
          <a:off x="217170" y="23138131"/>
          <a:ext cx="5792470" cy="25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110435</xdr:colOff>
      <xdr:row>0</xdr:row>
      <xdr:rowOff>153229</xdr:rowOff>
    </xdr:from>
    <xdr:to>
      <xdr:col>2</xdr:col>
      <xdr:colOff>554936</xdr:colOff>
      <xdr:row>3</xdr:row>
      <xdr:rowOff>5937</xdr:rowOff>
    </xdr:to>
    <xdr:sp macro="" textlink="">
      <xdr:nvSpPr>
        <xdr:cNvPr id="2" name="正方形/長方形 1"/>
        <xdr:cNvSpPr/>
      </xdr:nvSpPr>
      <xdr:spPr>
        <a:xfrm>
          <a:off x="110435" y="153229"/>
          <a:ext cx="1785621" cy="401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令和５年度・第１四半期分</a:t>
          </a:r>
        </a:p>
      </xdr:txBody>
    </xdr:sp>
    <xdr:clientData/>
  </xdr:twoCellAnchor>
  <xdr:twoCellAnchor>
    <xdr:from>
      <xdr:col>9</xdr:col>
      <xdr:colOff>198783</xdr:colOff>
      <xdr:row>1</xdr:row>
      <xdr:rowOff>86140</xdr:rowOff>
    </xdr:from>
    <xdr:to>
      <xdr:col>13</xdr:col>
      <xdr:colOff>616227</xdr:colOff>
      <xdr:row>5</xdr:row>
      <xdr:rowOff>178905</xdr:rowOff>
    </xdr:to>
    <xdr:sp macro="" textlink="">
      <xdr:nvSpPr>
        <xdr:cNvPr id="3" name="正方形/長方形 2"/>
        <xdr:cNvSpPr/>
      </xdr:nvSpPr>
      <xdr:spPr>
        <a:xfrm>
          <a:off x="6233823" y="269020"/>
          <a:ext cx="3099684" cy="82428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院内感染によりクラスターが発生した医療機関に対する病床確保料の申請がない場合は提出不要です。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449745</xdr:colOff>
      <xdr:row>23</xdr:row>
      <xdr:rowOff>796290</xdr:rowOff>
    </xdr:from>
    <xdr:to>
      <xdr:col>31</xdr:col>
      <xdr:colOff>203199</xdr:colOff>
      <xdr:row>24</xdr:row>
      <xdr:rowOff>470507</xdr:rowOff>
    </xdr:to>
    <xdr:sp macro="" textlink="">
      <xdr:nvSpPr>
        <xdr:cNvPr id="2" name="大かっこ 1"/>
        <xdr:cNvSpPr/>
      </xdr:nvSpPr>
      <xdr:spPr>
        <a:xfrm>
          <a:off x="12535728" y="8462673"/>
          <a:ext cx="5776567"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404191</xdr:colOff>
      <xdr:row>1</xdr:row>
      <xdr:rowOff>74765</xdr:rowOff>
    </xdr:from>
    <xdr:to>
      <xdr:col>12</xdr:col>
      <xdr:colOff>390718</xdr:colOff>
      <xdr:row>2</xdr:row>
      <xdr:rowOff>141440</xdr:rowOff>
    </xdr:to>
    <xdr:sp macro="" textlink="">
      <xdr:nvSpPr>
        <xdr:cNvPr id="4" name="正方形/長方形 3"/>
        <xdr:cNvSpPr/>
      </xdr:nvSpPr>
      <xdr:spPr>
        <a:xfrm>
          <a:off x="4346713" y="439200"/>
          <a:ext cx="1682805" cy="37810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令和５年度・第１四半期分</a:t>
          </a:r>
        </a:p>
      </xdr:txBody>
    </xdr:sp>
    <xdr:clientData/>
  </xdr:twoCellAnchor>
  <xdr:twoCellAnchor>
    <xdr:from>
      <xdr:col>1</xdr:col>
      <xdr:colOff>33132</xdr:colOff>
      <xdr:row>1</xdr:row>
      <xdr:rowOff>119270</xdr:rowOff>
    </xdr:from>
    <xdr:to>
      <xdr:col>4</xdr:col>
      <xdr:colOff>251791</xdr:colOff>
      <xdr:row>2</xdr:row>
      <xdr:rowOff>132522</xdr:rowOff>
    </xdr:to>
    <xdr:sp macro="" textlink="">
      <xdr:nvSpPr>
        <xdr:cNvPr id="5" name="正方形/長方形 4"/>
        <xdr:cNvSpPr/>
      </xdr:nvSpPr>
      <xdr:spPr>
        <a:xfrm>
          <a:off x="231915" y="483705"/>
          <a:ext cx="1603511" cy="3246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rPr>
            <a:t>令和５年５月８日以降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352424</xdr:colOff>
      <xdr:row>1</xdr:row>
      <xdr:rowOff>32384</xdr:rowOff>
    </xdr:from>
    <xdr:to>
      <xdr:col>8</xdr:col>
      <xdr:colOff>655320</xdr:colOff>
      <xdr:row>3</xdr:row>
      <xdr:rowOff>304799</xdr:rowOff>
    </xdr:to>
    <xdr:sp macro="" textlink="">
      <xdr:nvSpPr>
        <xdr:cNvPr id="2" name="正方形/長方形 1"/>
        <xdr:cNvSpPr/>
      </xdr:nvSpPr>
      <xdr:spPr>
        <a:xfrm>
          <a:off x="8444864" y="520064"/>
          <a:ext cx="2360296" cy="866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rgbClr val="FF0000"/>
              </a:solidFill>
            </a:rPr>
            <a:t>紙で印刷し、チェック欄にチェックの上、申請書に添付してご提出ください。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447261</xdr:colOff>
      <xdr:row>12</xdr:row>
      <xdr:rowOff>87657</xdr:rowOff>
    </xdr:from>
    <xdr:to>
      <xdr:col>8</xdr:col>
      <xdr:colOff>314739</xdr:colOff>
      <xdr:row>21</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3082317"/>
          <a:ext cx="6192078" cy="21571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447261</xdr:colOff>
      <xdr:row>12</xdr:row>
      <xdr:rowOff>87657</xdr:rowOff>
    </xdr:from>
    <xdr:to>
      <xdr:col>8</xdr:col>
      <xdr:colOff>314739</xdr:colOff>
      <xdr:row>21</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3090833"/>
          <a:ext cx="6205525" cy="21535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842683</xdr:colOff>
      <xdr:row>0</xdr:row>
      <xdr:rowOff>62751</xdr:rowOff>
    </xdr:from>
    <xdr:to>
      <xdr:col>10</xdr:col>
      <xdr:colOff>387345</xdr:colOff>
      <xdr:row>2</xdr:row>
      <xdr:rowOff>53787</xdr:rowOff>
    </xdr:to>
    <xdr:sp macro="" textlink="">
      <xdr:nvSpPr>
        <xdr:cNvPr id="2" name="正方形/長方形 1"/>
        <xdr:cNvSpPr/>
      </xdr:nvSpPr>
      <xdr:spPr>
        <a:xfrm>
          <a:off x="2958354" y="62751"/>
          <a:ext cx="4842803" cy="8426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申請区分②で「②その他知事が認める者</a:t>
          </a:r>
          <a:r>
            <a:rPr kumimoji="1" lang="en-US" altLang="ja-JP" sz="1400">
              <a:solidFill>
                <a:schemeClr val="tx1"/>
              </a:solidFill>
            </a:rPr>
            <a:t>(</a:t>
          </a:r>
          <a:r>
            <a:rPr kumimoji="1" lang="ja-JP" altLang="en-US" sz="1400">
              <a:solidFill>
                <a:schemeClr val="tx1"/>
              </a:solidFill>
            </a:rPr>
            <a:t>（１）新型コロナウイルス感染症対策事業</a:t>
          </a:r>
          <a:r>
            <a:rPr kumimoji="1" lang="en-US" altLang="ja-JP" sz="1400">
              <a:solidFill>
                <a:schemeClr val="tx1"/>
              </a:solidFill>
            </a:rPr>
            <a:t>)</a:t>
          </a:r>
          <a:r>
            <a:rPr kumimoji="1" lang="ja-JP" altLang="en-US" sz="1400">
              <a:solidFill>
                <a:schemeClr val="tx1"/>
              </a:solidFill>
            </a:rPr>
            <a:t>」を選択した医療機関の病床確保料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358589</xdr:colOff>
      <xdr:row>0</xdr:row>
      <xdr:rowOff>170329</xdr:rowOff>
    </xdr:from>
    <xdr:to>
      <xdr:col>29</xdr:col>
      <xdr:colOff>71717</xdr:colOff>
      <xdr:row>2</xdr:row>
      <xdr:rowOff>26894</xdr:rowOff>
    </xdr:to>
    <xdr:sp macro="" textlink="">
      <xdr:nvSpPr>
        <xdr:cNvPr id="2" name="正方形/長方形 1"/>
        <xdr:cNvSpPr/>
      </xdr:nvSpPr>
      <xdr:spPr>
        <a:xfrm>
          <a:off x="5522260" y="170329"/>
          <a:ext cx="8301316" cy="3227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申請区分②で「②その他知事が認める者</a:t>
          </a:r>
          <a:r>
            <a:rPr kumimoji="1" lang="en-US" altLang="ja-JP" sz="1200">
              <a:solidFill>
                <a:schemeClr val="tx1"/>
              </a:solidFill>
            </a:rPr>
            <a:t>(</a:t>
          </a:r>
          <a:r>
            <a:rPr kumimoji="1" lang="ja-JP" altLang="en-US" sz="1200">
              <a:solidFill>
                <a:schemeClr val="tx1"/>
              </a:solidFill>
            </a:rPr>
            <a:t>（１）新型コロナウイルス感染症対策事業</a:t>
          </a:r>
          <a:r>
            <a:rPr kumimoji="1" lang="en-US" altLang="ja-JP" sz="1200">
              <a:solidFill>
                <a:schemeClr val="tx1"/>
              </a:solidFill>
            </a:rPr>
            <a:t>)</a:t>
          </a:r>
          <a:r>
            <a:rPr kumimoji="1" lang="ja-JP" altLang="en-US" sz="1200">
              <a:solidFill>
                <a:schemeClr val="tx1"/>
              </a:solidFill>
            </a:rPr>
            <a:t>」を選択した医療機関の病床確保料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313764</xdr:colOff>
      <xdr:row>0</xdr:row>
      <xdr:rowOff>170329</xdr:rowOff>
    </xdr:from>
    <xdr:to>
      <xdr:col>29</xdr:col>
      <xdr:colOff>224118</xdr:colOff>
      <xdr:row>2</xdr:row>
      <xdr:rowOff>26894</xdr:rowOff>
    </xdr:to>
    <xdr:sp macro="" textlink="">
      <xdr:nvSpPr>
        <xdr:cNvPr id="2" name="正方形/長方形 1"/>
        <xdr:cNvSpPr/>
      </xdr:nvSpPr>
      <xdr:spPr>
        <a:xfrm>
          <a:off x="5477435" y="170329"/>
          <a:ext cx="8633012" cy="3227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申請区分②で「②その他知事が認める者</a:t>
          </a:r>
          <a:r>
            <a:rPr kumimoji="1" lang="en-US" altLang="ja-JP" sz="1200">
              <a:solidFill>
                <a:schemeClr val="tx1"/>
              </a:solidFill>
            </a:rPr>
            <a:t>(</a:t>
          </a:r>
          <a:r>
            <a:rPr kumimoji="1" lang="ja-JP" altLang="en-US" sz="1200">
              <a:solidFill>
                <a:schemeClr val="tx1"/>
              </a:solidFill>
            </a:rPr>
            <a:t>（１）新型コロナウイルス感染症対策事業</a:t>
          </a:r>
          <a:r>
            <a:rPr kumimoji="1" lang="en-US" altLang="ja-JP" sz="1200">
              <a:solidFill>
                <a:schemeClr val="tx1"/>
              </a:solidFill>
            </a:rPr>
            <a:t>)</a:t>
          </a:r>
          <a:r>
            <a:rPr kumimoji="1" lang="ja-JP" altLang="en-US" sz="1200">
              <a:solidFill>
                <a:schemeClr val="tx1"/>
              </a:solidFill>
            </a:rPr>
            <a:t>」を選択した医療機関の病床確保料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960120</xdr:colOff>
      <xdr:row>0</xdr:row>
      <xdr:rowOff>196215</xdr:rowOff>
    </xdr:from>
    <xdr:to>
      <xdr:col>10</xdr:col>
      <xdr:colOff>284703</xdr:colOff>
      <xdr:row>1</xdr:row>
      <xdr:rowOff>314998</xdr:rowOff>
    </xdr:to>
    <xdr:sp macro="" textlink="">
      <xdr:nvSpPr>
        <xdr:cNvPr id="2" name="正方形/長方形 1"/>
        <xdr:cNvSpPr/>
      </xdr:nvSpPr>
      <xdr:spPr>
        <a:xfrm>
          <a:off x="2107307" y="196215"/>
          <a:ext cx="5470825" cy="54583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院内感染によりクラスターが発生した医療機関に対する病床確保料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239804</xdr:colOff>
      <xdr:row>0</xdr:row>
      <xdr:rowOff>24654</xdr:rowOff>
    </xdr:from>
    <xdr:to>
      <xdr:col>19</xdr:col>
      <xdr:colOff>507848</xdr:colOff>
      <xdr:row>2</xdr:row>
      <xdr:rowOff>91890</xdr:rowOff>
    </xdr:to>
    <xdr:sp macro="" textlink="">
      <xdr:nvSpPr>
        <xdr:cNvPr id="2" name="正方形/長方形 1"/>
        <xdr:cNvSpPr/>
      </xdr:nvSpPr>
      <xdr:spPr>
        <a:xfrm>
          <a:off x="3220569" y="24654"/>
          <a:ext cx="6464897" cy="5378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院内感染によりクラスターが発生した医療機関に対する病床確保料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26.bin"/><Relationship Id="rId4" Type="http://schemas.openxmlformats.org/officeDocument/2006/relationships/comments" Target="../comments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L23"/>
  <sheetViews>
    <sheetView tabSelected="1" view="pageBreakPreview" zoomScaleNormal="100" zoomScaleSheetLayoutView="100" workbookViewId="0">
      <selection activeCell="D11" sqref="D11"/>
    </sheetView>
  </sheetViews>
  <sheetFormatPr defaultColWidth="9" defaultRowHeight="38.450000000000003" customHeight="1"/>
  <cols>
    <col min="1" max="1" width="6" style="172" customWidth="1"/>
    <col min="2" max="2" width="10.625" style="176" customWidth="1"/>
    <col min="3" max="3" width="20.625" style="176" customWidth="1"/>
    <col min="4" max="4" width="47.5" style="177" customWidth="1"/>
    <col min="5" max="5" width="9" style="173"/>
    <col min="6" max="6" width="26.875" style="173" customWidth="1"/>
    <col min="7" max="16384" width="9" style="173"/>
  </cols>
  <sheetData>
    <row r="2" spans="2:12" ht="23.45" customHeight="1">
      <c r="B2" s="498" t="s">
        <v>130</v>
      </c>
      <c r="C2" s="499"/>
      <c r="D2" s="499"/>
    </row>
    <row r="3" spans="2:12" ht="39.950000000000003" customHeight="1">
      <c r="B3" s="502" t="s">
        <v>131</v>
      </c>
      <c r="C3" s="503"/>
      <c r="D3" s="239"/>
      <c r="E3" s="173" t="s">
        <v>524</v>
      </c>
    </row>
    <row r="4" spans="2:12" ht="39.950000000000003" customHeight="1">
      <c r="B4" s="507" t="s">
        <v>304</v>
      </c>
      <c r="C4" s="508"/>
      <c r="D4" s="241"/>
      <c r="E4" s="493" t="s">
        <v>305</v>
      </c>
      <c r="F4" s="494"/>
      <c r="G4" s="494"/>
      <c r="H4" s="494"/>
      <c r="I4" s="494"/>
      <c r="J4" s="494"/>
      <c r="K4" s="494"/>
      <c r="L4" s="494"/>
    </row>
    <row r="5" spans="2:12" ht="39.950000000000003" customHeight="1">
      <c r="B5" s="504" t="s">
        <v>148</v>
      </c>
      <c r="C5" s="179" t="s">
        <v>129</v>
      </c>
      <c r="D5" s="237"/>
      <c r="E5" s="173" t="s">
        <v>297</v>
      </c>
    </row>
    <row r="6" spans="2:12" ht="39.950000000000003" customHeight="1">
      <c r="B6" s="505"/>
      <c r="C6" s="179" t="s">
        <v>128</v>
      </c>
      <c r="D6" s="225"/>
      <c r="E6" s="173" t="s">
        <v>307</v>
      </c>
    </row>
    <row r="7" spans="2:12" ht="45" customHeight="1">
      <c r="B7" s="505"/>
      <c r="C7" s="180" t="s">
        <v>306</v>
      </c>
      <c r="D7" s="236"/>
      <c r="E7" s="495" t="s">
        <v>302</v>
      </c>
      <c r="F7" s="497"/>
      <c r="G7" s="497"/>
      <c r="H7" s="497"/>
      <c r="I7" s="497"/>
      <c r="J7" s="497"/>
    </row>
    <row r="8" spans="2:12" ht="45" customHeight="1">
      <c r="B8" s="506"/>
      <c r="C8" s="180" t="s">
        <v>149</v>
      </c>
      <c r="D8" s="236"/>
      <c r="E8" s="495" t="s">
        <v>345</v>
      </c>
      <c r="F8" s="496"/>
      <c r="G8" s="496"/>
      <c r="H8" s="496"/>
      <c r="I8" s="496"/>
      <c r="J8" s="496"/>
    </row>
    <row r="9" spans="2:12" ht="39.950000000000003" customHeight="1">
      <c r="B9" s="500" t="s">
        <v>118</v>
      </c>
      <c r="C9" s="501"/>
      <c r="D9" s="225"/>
      <c r="E9" s="173" t="s">
        <v>298</v>
      </c>
    </row>
    <row r="10" spans="2:12" ht="39.950000000000003" customHeight="1">
      <c r="B10" s="500" t="s">
        <v>119</v>
      </c>
      <c r="C10" s="501"/>
      <c r="D10" s="225"/>
      <c r="E10" s="173" t="s">
        <v>301</v>
      </c>
    </row>
    <row r="11" spans="2:12" ht="39.950000000000003" customHeight="1">
      <c r="B11" s="500" t="s">
        <v>538</v>
      </c>
      <c r="C11" s="509"/>
      <c r="D11" s="225"/>
      <c r="E11" s="173" t="s">
        <v>300</v>
      </c>
      <c r="G11" s="183"/>
      <c r="H11" s="242"/>
    </row>
    <row r="12" spans="2:12" ht="39.950000000000003" customHeight="1">
      <c r="B12" s="500" t="s">
        <v>539</v>
      </c>
      <c r="C12" s="509"/>
      <c r="D12" s="225"/>
      <c r="E12" s="514" t="s">
        <v>540</v>
      </c>
      <c r="F12" s="515"/>
      <c r="G12" s="515"/>
      <c r="H12" s="515"/>
      <c r="I12" s="515"/>
      <c r="J12" s="515"/>
      <c r="K12" s="515"/>
    </row>
    <row r="13" spans="2:12" ht="43.9" customHeight="1">
      <c r="B13" s="513" t="s">
        <v>120</v>
      </c>
      <c r="C13" s="174" t="s">
        <v>121</v>
      </c>
      <c r="D13" s="225"/>
      <c r="E13" s="495"/>
      <c r="F13" s="497"/>
      <c r="G13" s="497"/>
      <c r="H13" s="497"/>
      <c r="I13" s="497"/>
      <c r="J13" s="497"/>
      <c r="K13" s="497"/>
    </row>
    <row r="14" spans="2:12" ht="39.950000000000003" customHeight="1">
      <c r="B14" s="513"/>
      <c r="C14" s="174" t="s">
        <v>122</v>
      </c>
      <c r="D14" s="225"/>
      <c r="E14" s="173" t="s">
        <v>308</v>
      </c>
      <c r="G14" s="183"/>
      <c r="H14" s="183"/>
    </row>
    <row r="15" spans="2:12" ht="39.950000000000003" customHeight="1">
      <c r="B15" s="513"/>
      <c r="C15" s="174" t="s">
        <v>123</v>
      </c>
      <c r="D15" s="225"/>
      <c r="G15" s="183"/>
      <c r="H15" s="183"/>
    </row>
    <row r="16" spans="2:12" ht="39.950000000000003" customHeight="1">
      <c r="B16" s="513"/>
      <c r="C16" s="174" t="s">
        <v>124</v>
      </c>
      <c r="D16" s="225"/>
    </row>
    <row r="17" spans="2:8" ht="45.75">
      <c r="B17" s="513"/>
      <c r="C17" s="175" t="s">
        <v>170</v>
      </c>
      <c r="D17" s="250"/>
      <c r="E17" s="495" t="s">
        <v>303</v>
      </c>
      <c r="F17" s="496"/>
      <c r="G17" s="496"/>
      <c r="H17" s="496"/>
    </row>
    <row r="18" spans="2:8" ht="39.950000000000003" customHeight="1">
      <c r="B18" s="174"/>
      <c r="C18" s="510" t="s">
        <v>171</v>
      </c>
      <c r="D18" s="510"/>
    </row>
    <row r="19" spans="2:8" ht="39.950000000000003" customHeight="1">
      <c r="B19" s="511"/>
      <c r="C19" s="512"/>
      <c r="D19" s="512"/>
    </row>
    <row r="20" spans="2:8" ht="52.5" customHeight="1"/>
    <row r="21" spans="2:8" ht="55.7" customHeight="1">
      <c r="C21" s="183" t="s">
        <v>173</v>
      </c>
    </row>
    <row r="22" spans="2:8" ht="38.450000000000003" customHeight="1">
      <c r="C22" s="183" t="s">
        <v>174</v>
      </c>
    </row>
    <row r="23" spans="2:8" ht="38.450000000000003" customHeight="1">
      <c r="C23" s="183" t="s">
        <v>175</v>
      </c>
    </row>
  </sheetData>
  <sheetProtection algorithmName="SHA-512" hashValue="/yylsnmLsq/+CyCV1nqvzDwe3qedA9AYPundcjuHJ1N1t6vCDOk5BC2ksWxryOcN1UgCI1mYn0YVsOc+uDhNsQ==" saltValue="5MUR+DSBm6DR6fk11nHOxg==" spinCount="100000" sheet="1" objects="1" scenarios="1"/>
  <mergeCells count="17">
    <mergeCell ref="E17:H17"/>
    <mergeCell ref="B11:C11"/>
    <mergeCell ref="C18:D18"/>
    <mergeCell ref="B19:D19"/>
    <mergeCell ref="B13:B17"/>
    <mergeCell ref="B12:C12"/>
    <mergeCell ref="E12:K12"/>
    <mergeCell ref="E4:L4"/>
    <mergeCell ref="E8:J8"/>
    <mergeCell ref="E13:K13"/>
    <mergeCell ref="B2:D2"/>
    <mergeCell ref="B9:C9"/>
    <mergeCell ref="B10:C10"/>
    <mergeCell ref="B3:C3"/>
    <mergeCell ref="B5:B8"/>
    <mergeCell ref="B4:C4"/>
    <mergeCell ref="E7:J7"/>
  </mergeCells>
  <phoneticPr fontId="2"/>
  <dataValidations count="4">
    <dataValidation allowBlank="1" showInputMessage="1" sqref="B13 B9 G3:H3 D13:D17 E22:L1048576 D9:D10 G14:H15 E1:H2 F9:H10 F5:J6 F16:H16 I1:L3 B2:B5 K5:K11 I14:K20 F18:H21 B20:D1048576 M1:XFD1048576 I9:J11 A1:A1048576 L5:L20 E3:E21 G11:H11"/>
    <dataValidation type="list" allowBlank="1" showInputMessage="1" showErrorMessage="1" sqref="D4">
      <formula1>"有,無"</formula1>
    </dataValidation>
    <dataValidation type="list" allowBlank="1" showInputMessage="1" sqref="D11">
      <formula1>$C$21:$C$23</formula1>
    </dataValidation>
    <dataValidation type="list" allowBlank="1" showInputMessage="1" sqref="D12">
      <formula1>$C$21</formula1>
    </dataValidation>
  </dataValidations>
  <printOptions horizontalCentered="1"/>
  <pageMargins left="0.78740157480314965" right="0.39370078740157483" top="0.39370078740157483" bottom="0.19685039370078741" header="0.31496062992125984" footer="0.31496062992125984"/>
  <pageSetup paperSize="9" orientation="portrait" r:id="rId1"/>
  <headerFooter scaleWithDoc="0" alignWithMargins="0">
    <firstHeader>&amp;L&amp;10&amp;F</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fitToPage="1"/>
  </sheetPr>
  <dimension ref="A1:V30"/>
  <sheetViews>
    <sheetView showZeros="0" view="pageBreakPreview" topLeftCell="A7" zoomScale="85" zoomScaleNormal="100" zoomScaleSheetLayoutView="85" workbookViewId="0">
      <selection activeCell="M4" sqref="M4"/>
    </sheetView>
  </sheetViews>
  <sheetFormatPr defaultColWidth="9" defaultRowHeight="25.15" customHeight="1"/>
  <cols>
    <col min="1" max="1" width="29.5" style="47" customWidth="1"/>
    <col min="2" max="2" width="8.625" style="47" bestFit="1" customWidth="1"/>
    <col min="3" max="9" width="17.25" style="47" customWidth="1"/>
    <col min="10" max="10" width="11.75" style="47" customWidth="1"/>
    <col min="11" max="16384" width="9" style="47"/>
  </cols>
  <sheetData>
    <row r="1" spans="1:22" ht="21.6" customHeight="1">
      <c r="A1" s="196" t="s">
        <v>523</v>
      </c>
      <c r="B1" s="196"/>
      <c r="C1" s="197"/>
      <c r="D1" s="197"/>
      <c r="E1" s="197"/>
      <c r="F1" s="197"/>
      <c r="G1" s="197"/>
      <c r="H1" s="197"/>
      <c r="I1" s="197"/>
      <c r="J1" s="197"/>
      <c r="K1" s="197"/>
    </row>
    <row r="2" spans="1:22" ht="25.15" customHeight="1">
      <c r="A2" s="198" t="s">
        <v>77</v>
      </c>
      <c r="B2" s="198"/>
      <c r="C2" s="197"/>
      <c r="D2" s="197"/>
      <c r="E2" s="197"/>
      <c r="F2" s="197"/>
      <c r="G2" s="197"/>
      <c r="H2" s="197"/>
      <c r="I2" s="197"/>
      <c r="J2" s="197"/>
      <c r="K2" s="197"/>
    </row>
    <row r="3" spans="1:22" ht="25.15" customHeight="1">
      <c r="A3" s="199" t="s">
        <v>80</v>
      </c>
      <c r="B3" s="199"/>
      <c r="C3" s="200"/>
      <c r="D3" s="200"/>
      <c r="E3" s="200"/>
      <c r="F3" s="200"/>
      <c r="G3" s="200"/>
      <c r="H3" s="200"/>
      <c r="I3" s="200"/>
      <c r="J3" s="197"/>
      <c r="K3" s="197"/>
    </row>
    <row r="4" spans="1:22" ht="25.15" customHeight="1">
      <c r="A4" s="627" t="s">
        <v>1</v>
      </c>
      <c r="B4" s="627"/>
      <c r="C4" s="627"/>
      <c r="D4" s="627" t="s">
        <v>9</v>
      </c>
      <c r="E4" s="628" t="s">
        <v>0</v>
      </c>
      <c r="F4" s="629"/>
      <c r="G4" s="630" t="s">
        <v>93</v>
      </c>
      <c r="H4" s="631"/>
      <c r="I4" s="201" t="s">
        <v>68</v>
      </c>
      <c r="J4" s="625" t="s">
        <v>70</v>
      </c>
      <c r="K4" s="197"/>
      <c r="L4" s="195" t="s">
        <v>347</v>
      </c>
    </row>
    <row r="5" spans="1:22" ht="25.15" customHeight="1">
      <c r="A5" s="627"/>
      <c r="B5" s="627"/>
      <c r="C5" s="627"/>
      <c r="D5" s="627"/>
      <c r="E5" s="320" t="s">
        <v>69</v>
      </c>
      <c r="F5" s="320" t="s">
        <v>66</v>
      </c>
      <c r="G5" s="320" t="s">
        <v>69</v>
      </c>
      <c r="H5" s="202" t="s">
        <v>67</v>
      </c>
      <c r="I5" s="203" t="s">
        <v>62</v>
      </c>
      <c r="J5" s="626"/>
      <c r="K5" s="197"/>
      <c r="L5" s="195" t="s">
        <v>348</v>
      </c>
    </row>
    <row r="6" spans="1:22" ht="25.15" customHeight="1">
      <c r="A6" s="632" t="s">
        <v>7</v>
      </c>
      <c r="B6" s="634" t="s">
        <v>85</v>
      </c>
      <c r="C6" s="319" t="s">
        <v>19</v>
      </c>
      <c r="D6" s="219">
        <f>IF('基礎情報入力シート（要入力）'!$D$11='別紙６ (２)'!$L$4,'空床数計算シート(集計)'!D10+'空床数計算シート(クラスター集計)'!D5, )</f>
        <v>0</v>
      </c>
      <c r="E6" s="204">
        <v>436000</v>
      </c>
      <c r="F6" s="204">
        <f t="shared" ref="F6:F12" si="0">D6*E6</f>
        <v>0</v>
      </c>
      <c r="G6" s="204">
        <f>'別紙６ (２)'!G6</f>
        <v>0</v>
      </c>
      <c r="H6" s="204">
        <f t="shared" ref="H6:H8" si="1">D6*G6</f>
        <v>0</v>
      </c>
      <c r="I6" s="204">
        <f>MIN(F6,H6)</f>
        <v>0</v>
      </c>
      <c r="J6" s="467">
        <f>'別紙６ (２)'!J6</f>
        <v>0</v>
      </c>
      <c r="K6" s="197"/>
    </row>
    <row r="7" spans="1:22" ht="25.15" customHeight="1">
      <c r="A7" s="633"/>
      <c r="B7" s="634"/>
      <c r="C7" s="205" t="s">
        <v>20</v>
      </c>
      <c r="D7" s="219">
        <f>IF('基礎情報入力シート（要入力）'!$D$11='別紙６ (２)'!$L$4,'空床数計算シート(集計)'!D11+'空床数計算シート(クラスター集計)'!D6, )</f>
        <v>0</v>
      </c>
      <c r="E7" s="204">
        <v>211000</v>
      </c>
      <c r="F7" s="204">
        <f t="shared" si="0"/>
        <v>0</v>
      </c>
      <c r="G7" s="204">
        <f>'別紙６ (２)'!G7</f>
        <v>0</v>
      </c>
      <c r="H7" s="204">
        <f t="shared" si="1"/>
        <v>0</v>
      </c>
      <c r="I7" s="204">
        <f t="shared" ref="I7:I12" si="2">MIN(F7,H7)</f>
        <v>0</v>
      </c>
      <c r="J7" s="467">
        <f>'別紙６ (２)'!J7</f>
        <v>0</v>
      </c>
      <c r="K7" s="197"/>
      <c r="L7" s="195"/>
      <c r="M7" s="195"/>
      <c r="N7" s="195"/>
      <c r="O7" s="195"/>
      <c r="P7" s="195"/>
      <c r="Q7" s="195"/>
      <c r="R7" s="195"/>
      <c r="S7" s="195"/>
      <c r="T7" s="195"/>
      <c r="U7" s="195"/>
      <c r="V7" s="195"/>
    </row>
    <row r="8" spans="1:22" ht="25.15" customHeight="1">
      <c r="A8" s="633"/>
      <c r="B8" s="634"/>
      <c r="C8" s="319" t="s">
        <v>2</v>
      </c>
      <c r="D8" s="219">
        <f>IF('基礎情報入力シート（要入力）'!$D$11='別紙６ (２)'!$L$4,'空床数計算シート(集計)'!D12+'空床数計算シート(クラスター集計)'!D7, )</f>
        <v>0</v>
      </c>
      <c r="E8" s="204">
        <v>74000</v>
      </c>
      <c r="F8" s="204">
        <f t="shared" si="0"/>
        <v>0</v>
      </c>
      <c r="G8" s="204">
        <f>'別紙６ (２)'!G8</f>
        <v>0</v>
      </c>
      <c r="H8" s="204">
        <f t="shared" si="1"/>
        <v>0</v>
      </c>
      <c r="I8" s="204">
        <f t="shared" si="2"/>
        <v>0</v>
      </c>
      <c r="J8" s="467">
        <f>'別紙６ (２)'!J8</f>
        <v>0</v>
      </c>
      <c r="K8" s="197"/>
      <c r="L8" s="195"/>
      <c r="M8" s="195"/>
      <c r="N8" s="195"/>
      <c r="O8" s="195"/>
      <c r="P8" s="195"/>
      <c r="Q8" s="195"/>
      <c r="R8" s="195"/>
      <c r="S8" s="195"/>
      <c r="T8" s="195"/>
      <c r="U8" s="195"/>
      <c r="V8" s="195"/>
    </row>
    <row r="9" spans="1:22" ht="25.15" customHeight="1">
      <c r="A9" s="635" t="s">
        <v>8</v>
      </c>
      <c r="B9" s="636"/>
      <c r="C9" s="206" t="s">
        <v>19</v>
      </c>
      <c r="D9" s="219">
        <f>IF('基礎情報入力シート（要入力）'!$D$11='別紙６ (２)'!$L$4,'空床数計算シート(集計)'!D26+'空床数計算シート(クラスター集計)'!D16, )</f>
        <v>0</v>
      </c>
      <c r="E9" s="207">
        <v>436000</v>
      </c>
      <c r="F9" s="207">
        <f t="shared" si="0"/>
        <v>0</v>
      </c>
      <c r="G9" s="204">
        <f>'別紙６ (２)'!G9</f>
        <v>0</v>
      </c>
      <c r="H9" s="204">
        <f t="shared" ref="H9:H12" si="3">D9*G9</f>
        <v>0</v>
      </c>
      <c r="I9" s="207">
        <f t="shared" si="2"/>
        <v>0</v>
      </c>
      <c r="J9" s="467">
        <f>'別紙６ (２)'!J9</f>
        <v>0</v>
      </c>
      <c r="K9" s="197"/>
      <c r="L9" s="195"/>
      <c r="M9" s="195"/>
      <c r="N9" s="195"/>
      <c r="O9" s="195"/>
      <c r="P9" s="195"/>
      <c r="Q9" s="195"/>
      <c r="R9" s="195"/>
      <c r="S9" s="195"/>
      <c r="T9" s="195"/>
      <c r="U9" s="195"/>
      <c r="V9" s="195"/>
    </row>
    <row r="10" spans="1:22" ht="25.15" customHeight="1">
      <c r="A10" s="637"/>
      <c r="B10" s="638"/>
      <c r="C10" s="205" t="s">
        <v>20</v>
      </c>
      <c r="D10" s="219">
        <f>IF('基礎情報入力シート（要入力）'!$D$11='別紙６ (２)'!$L$4,'空床数計算シート(集計)'!D27+'空床数計算シート(クラスター集計)'!D17, )</f>
        <v>0</v>
      </c>
      <c r="E10" s="207">
        <v>211000</v>
      </c>
      <c r="F10" s="207">
        <f t="shared" si="0"/>
        <v>0</v>
      </c>
      <c r="G10" s="204">
        <f>'別紙６ (２)'!G10</f>
        <v>0</v>
      </c>
      <c r="H10" s="204">
        <f t="shared" si="3"/>
        <v>0</v>
      </c>
      <c r="I10" s="207">
        <f t="shared" si="2"/>
        <v>0</v>
      </c>
      <c r="J10" s="467">
        <f>'別紙６ (２)'!J10</f>
        <v>0</v>
      </c>
      <c r="K10" s="197"/>
      <c r="L10" s="195"/>
      <c r="M10" s="195"/>
      <c r="N10" s="195"/>
      <c r="O10" s="195"/>
      <c r="P10" s="195"/>
      <c r="Q10" s="195"/>
      <c r="R10" s="195"/>
      <c r="S10" s="195"/>
      <c r="T10" s="195"/>
      <c r="U10" s="195"/>
      <c r="V10" s="195"/>
    </row>
    <row r="11" spans="1:22" ht="25.15" customHeight="1">
      <c r="A11" s="637"/>
      <c r="B11" s="638"/>
      <c r="C11" s="205" t="s">
        <v>6</v>
      </c>
      <c r="D11" s="219">
        <f>IF('基礎情報入力シート（要入力）'!$D$11='別紙６ (２)'!$L$4,'空床数計算シート(集計)'!D28+'空床数計算シート(クラスター集計)'!D18, )</f>
        <v>0</v>
      </c>
      <c r="E11" s="207">
        <v>16000</v>
      </c>
      <c r="F11" s="207">
        <f t="shared" si="0"/>
        <v>0</v>
      </c>
      <c r="G11" s="204">
        <f>'別紙６ (２)'!G11</f>
        <v>0</v>
      </c>
      <c r="H11" s="204">
        <f t="shared" si="3"/>
        <v>0</v>
      </c>
      <c r="I11" s="207">
        <f t="shared" si="2"/>
        <v>0</v>
      </c>
      <c r="J11" s="467">
        <f>'別紙６ (２)'!J11</f>
        <v>0</v>
      </c>
      <c r="K11" s="197"/>
    </row>
    <row r="12" spans="1:22" ht="25.15" customHeight="1">
      <c r="A12" s="639"/>
      <c r="B12" s="640"/>
      <c r="C12" s="206" t="s">
        <v>2</v>
      </c>
      <c r="D12" s="219">
        <f>IF('基礎情報入力シート（要入力）'!$D$11='別紙６ (２)'!$L$4,'空床数計算シート(集計)'!D29+'空床数計算シート(クラスター集計)'!D19, )</f>
        <v>0</v>
      </c>
      <c r="E12" s="207">
        <v>74000</v>
      </c>
      <c r="F12" s="207">
        <f t="shared" si="0"/>
        <v>0</v>
      </c>
      <c r="G12" s="204">
        <f>'別紙６ (２)'!G12</f>
        <v>0</v>
      </c>
      <c r="H12" s="204">
        <f t="shared" si="3"/>
        <v>0</v>
      </c>
      <c r="I12" s="207">
        <f t="shared" si="2"/>
        <v>0</v>
      </c>
      <c r="J12" s="467">
        <f>'別紙６ (２)'!J12</f>
        <v>0</v>
      </c>
      <c r="K12" s="197"/>
    </row>
    <row r="13" spans="1:22" ht="25.15" customHeight="1">
      <c r="A13" s="197"/>
      <c r="B13" s="208"/>
      <c r="C13" s="208"/>
      <c r="D13" s="197"/>
      <c r="E13" s="197"/>
      <c r="F13" s="197"/>
      <c r="G13" s="209" t="s">
        <v>56</v>
      </c>
      <c r="H13" s="210">
        <f>SUM(H6:H12)</f>
        <v>0</v>
      </c>
      <c r="I13" s="211">
        <f>SUM(I6:I12)</f>
        <v>0</v>
      </c>
      <c r="J13" s="197"/>
      <c r="K13" s="197"/>
    </row>
    <row r="14" spans="1:22" ht="25.15" customHeight="1">
      <c r="A14" s="212" t="s">
        <v>81</v>
      </c>
      <c r="B14" s="212"/>
      <c r="C14" s="200"/>
      <c r="D14" s="200"/>
      <c r="E14" s="200"/>
      <c r="F14" s="200"/>
      <c r="G14" s="200"/>
      <c r="H14" s="200"/>
      <c r="I14" s="200"/>
      <c r="J14" s="197"/>
      <c r="K14" s="197"/>
    </row>
    <row r="15" spans="1:22" ht="25.15" customHeight="1">
      <c r="A15" s="627" t="s">
        <v>1</v>
      </c>
      <c r="B15" s="627"/>
      <c r="C15" s="627"/>
      <c r="D15" s="627" t="s">
        <v>9</v>
      </c>
      <c r="E15" s="628" t="s">
        <v>0</v>
      </c>
      <c r="F15" s="629"/>
      <c r="G15" s="630" t="s">
        <v>93</v>
      </c>
      <c r="H15" s="631"/>
      <c r="I15" s="201" t="s">
        <v>68</v>
      </c>
      <c r="J15" s="625" t="s">
        <v>70</v>
      </c>
      <c r="K15" s="197"/>
    </row>
    <row r="16" spans="1:22" ht="25.15" customHeight="1">
      <c r="A16" s="627"/>
      <c r="B16" s="627"/>
      <c r="C16" s="627"/>
      <c r="D16" s="627"/>
      <c r="E16" s="320" t="s">
        <v>69</v>
      </c>
      <c r="F16" s="320" t="s">
        <v>66</v>
      </c>
      <c r="G16" s="320" t="s">
        <v>69</v>
      </c>
      <c r="H16" s="202" t="s">
        <v>67</v>
      </c>
      <c r="I16" s="203" t="s">
        <v>62</v>
      </c>
      <c r="J16" s="626"/>
      <c r="K16" s="197"/>
    </row>
    <row r="17" spans="1:11" ht="27" customHeight="1">
      <c r="A17" s="632" t="s">
        <v>7</v>
      </c>
      <c r="B17" s="634" t="s">
        <v>85</v>
      </c>
      <c r="C17" s="319" t="s">
        <v>19</v>
      </c>
      <c r="D17" s="219">
        <f>IF('基礎情報入力シート（要入力）'!$D$11='別紙４ (2)'!$L$5,'空床数計算シート(集計)'!D10+'空床数計算シート(クラスター集計)'!D5,IF('基礎情報入力シート（要入力）'!$D$11='別紙４ (1)'!L$10,'空床数計算シート(クラスター集計)'!D5,))</f>
        <v>0</v>
      </c>
      <c r="E17" s="204">
        <v>301000</v>
      </c>
      <c r="F17" s="204">
        <f t="shared" ref="F17:F23" si="4">D17*E17</f>
        <v>0</v>
      </c>
      <c r="G17" s="204">
        <f>'別紙６ (２)'!G17</f>
        <v>0</v>
      </c>
      <c r="H17" s="204">
        <f t="shared" ref="H17:H23" si="5">D17*G17</f>
        <v>0</v>
      </c>
      <c r="I17" s="207">
        <f t="shared" ref="I17:I23" si="6">MIN(F17,H17)</f>
        <v>0</v>
      </c>
      <c r="J17" s="467">
        <f>'別紙６ (２)'!J17</f>
        <v>0</v>
      </c>
      <c r="K17" s="197"/>
    </row>
    <row r="18" spans="1:11" ht="27" customHeight="1">
      <c r="A18" s="633"/>
      <c r="B18" s="634"/>
      <c r="C18" s="205" t="s">
        <v>20</v>
      </c>
      <c r="D18" s="219">
        <f>IF('基礎情報入力シート（要入力）'!$D$11='別紙４ (2)'!$L$5,'空床数計算シート(集計)'!D11+'空床数計算シート(クラスター集計)'!D6,IF('基礎情報入力シート（要入力）'!$D$11='別紙４ (1)'!L$10,'空床数計算シート(クラスター集計)'!D6,))</f>
        <v>0</v>
      </c>
      <c r="E18" s="204">
        <v>211000</v>
      </c>
      <c r="F18" s="204">
        <f t="shared" si="4"/>
        <v>0</v>
      </c>
      <c r="G18" s="204">
        <f>'別紙６ (２)'!G18</f>
        <v>0</v>
      </c>
      <c r="H18" s="204">
        <f t="shared" si="5"/>
        <v>0</v>
      </c>
      <c r="I18" s="207">
        <f t="shared" si="6"/>
        <v>0</v>
      </c>
      <c r="J18" s="467">
        <f>'別紙６ (２)'!J18</f>
        <v>0</v>
      </c>
      <c r="K18" s="197"/>
    </row>
    <row r="19" spans="1:11" ht="27" customHeight="1">
      <c r="A19" s="633"/>
      <c r="B19" s="634"/>
      <c r="C19" s="319" t="s">
        <v>2</v>
      </c>
      <c r="D19" s="219">
        <f>IF('基礎情報入力シート（要入力）'!$D$11='別紙４ (2)'!$L$5,'空床数計算シート(集計)'!D12+'空床数計算シート(クラスター集計)'!D7,IF('基礎情報入力シート（要入力）'!$D$11='別紙４ (1)'!L$10,'空床数計算シート(クラスター集計)'!D7,))</f>
        <v>0</v>
      </c>
      <c r="E19" s="204">
        <v>71000</v>
      </c>
      <c r="F19" s="204">
        <f t="shared" si="4"/>
        <v>0</v>
      </c>
      <c r="G19" s="204">
        <f>'別紙６ (２)'!G19</f>
        <v>0</v>
      </c>
      <c r="H19" s="204">
        <f t="shared" si="5"/>
        <v>0</v>
      </c>
      <c r="I19" s="207">
        <f t="shared" si="6"/>
        <v>0</v>
      </c>
      <c r="J19" s="467">
        <f>'別紙６ (２)'!J19</f>
        <v>0</v>
      </c>
      <c r="K19" s="197"/>
    </row>
    <row r="20" spans="1:11" ht="27" customHeight="1">
      <c r="A20" s="635" t="s">
        <v>8</v>
      </c>
      <c r="B20" s="636"/>
      <c r="C20" s="206" t="s">
        <v>19</v>
      </c>
      <c r="D20" s="219">
        <f>IF('基礎情報入力シート（要入力）'!$D$11='別紙４ (2)'!$L$5,'空床数計算シート(集計)'!D26+'空床数計算シート(クラスター集計)'!D16,IF('基礎情報入力シート（要入力）'!$D$11='別紙４ (1)'!L$10,'空床数計算シート(クラスター集計)'!D16,) )</f>
        <v>0</v>
      </c>
      <c r="E20" s="207">
        <v>301000</v>
      </c>
      <c r="F20" s="207">
        <f t="shared" si="4"/>
        <v>0</v>
      </c>
      <c r="G20" s="204">
        <f>'別紙６ (２)'!G20</f>
        <v>0</v>
      </c>
      <c r="H20" s="204">
        <f t="shared" si="5"/>
        <v>0</v>
      </c>
      <c r="I20" s="207">
        <f t="shared" si="6"/>
        <v>0</v>
      </c>
      <c r="J20" s="467">
        <f>'別紙６ (２)'!J20</f>
        <v>0</v>
      </c>
      <c r="K20" s="197"/>
    </row>
    <row r="21" spans="1:11" ht="27" customHeight="1">
      <c r="A21" s="637"/>
      <c r="B21" s="638"/>
      <c r="C21" s="205" t="s">
        <v>20</v>
      </c>
      <c r="D21" s="219">
        <f>IF('基礎情報入力シート（要入力）'!$D$11='別紙４ (2)'!$L$5,'空床数計算シート(集計)'!D27+'空床数計算シート(クラスター集計)'!D17,IF('基礎情報入力シート（要入力）'!$D$11='別紙４ (1)'!L$10,'空床数計算シート(クラスター集計)'!D17,) )</f>
        <v>0</v>
      </c>
      <c r="E21" s="213">
        <v>211000</v>
      </c>
      <c r="F21" s="207">
        <f t="shared" si="4"/>
        <v>0</v>
      </c>
      <c r="G21" s="204">
        <f>'別紙６ (２)'!G21</f>
        <v>0</v>
      </c>
      <c r="H21" s="204">
        <f t="shared" si="5"/>
        <v>0</v>
      </c>
      <c r="I21" s="207">
        <f t="shared" si="6"/>
        <v>0</v>
      </c>
      <c r="J21" s="467">
        <f>'別紙６ (２)'!J21</f>
        <v>0</v>
      </c>
      <c r="K21" s="197"/>
    </row>
    <row r="22" spans="1:11" ht="27" customHeight="1">
      <c r="A22" s="637"/>
      <c r="B22" s="638"/>
      <c r="C22" s="205" t="s">
        <v>6</v>
      </c>
      <c r="D22" s="219">
        <f>IF('基礎情報入力シート（要入力）'!$D$11='別紙４ (2)'!$L$5,'空床数計算シート(集計)'!D28+'空床数計算シート(クラスター集計)'!D18,IF('基礎情報入力シート（要入力）'!$D$11='別紙４ (1)'!L$10,'空床数計算シート(クラスター集計)'!D18,) )</f>
        <v>0</v>
      </c>
      <c r="E22" s="213">
        <v>16000</v>
      </c>
      <c r="F22" s="207">
        <f t="shared" si="4"/>
        <v>0</v>
      </c>
      <c r="G22" s="204">
        <f>'別紙６ (２)'!G22</f>
        <v>0</v>
      </c>
      <c r="H22" s="204">
        <f t="shared" si="5"/>
        <v>0</v>
      </c>
      <c r="I22" s="207">
        <f t="shared" si="6"/>
        <v>0</v>
      </c>
      <c r="J22" s="467">
        <f>'別紙６ (２)'!J22</f>
        <v>0</v>
      </c>
      <c r="K22" s="197"/>
    </row>
    <row r="23" spans="1:11" ht="27" customHeight="1">
      <c r="A23" s="639"/>
      <c r="B23" s="640"/>
      <c r="C23" s="206" t="s">
        <v>2</v>
      </c>
      <c r="D23" s="219">
        <f>IF('基礎情報入力シート（要入力）'!$D$11='別紙４ (2)'!$L$5,'空床数計算シート(集計)'!D29+'空床数計算シート(クラスター集計)'!D19,IF('基礎情報入力シート（要入力）'!$D$11='別紙４ (1)'!L$10,'空床数計算シート(クラスター集計)'!D19,) )</f>
        <v>0</v>
      </c>
      <c r="E23" s="213">
        <v>71000</v>
      </c>
      <c r="F23" s="207">
        <f t="shared" si="4"/>
        <v>0</v>
      </c>
      <c r="G23" s="204">
        <f>'別紙６ (２)'!G23</f>
        <v>0</v>
      </c>
      <c r="H23" s="204">
        <f t="shared" si="5"/>
        <v>0</v>
      </c>
      <c r="I23" s="207">
        <f t="shared" si="6"/>
        <v>0</v>
      </c>
      <c r="J23" s="467">
        <f>'別紙６ (２)'!J23</f>
        <v>0</v>
      </c>
      <c r="K23" s="197"/>
    </row>
    <row r="24" spans="1:11" ht="25.15" customHeight="1">
      <c r="A24" s="197"/>
      <c r="B24" s="208"/>
      <c r="C24" s="208"/>
      <c r="D24" s="197"/>
      <c r="E24" s="197"/>
      <c r="F24" s="197"/>
      <c r="G24" s="206" t="s">
        <v>56</v>
      </c>
      <c r="H24" s="214">
        <f>SUM(H17:H23)</f>
        <v>0</v>
      </c>
      <c r="I24" s="214">
        <f>SUM(I17:I23)</f>
        <v>0</v>
      </c>
      <c r="J24" s="197"/>
      <c r="K24" s="197"/>
    </row>
    <row r="25" spans="1:11" ht="11.45" customHeight="1">
      <c r="A25" s="197"/>
      <c r="B25" s="197"/>
      <c r="C25" s="208"/>
      <c r="D25" s="215"/>
      <c r="E25" s="216"/>
      <c r="F25" s="217"/>
      <c r="G25" s="217"/>
      <c r="H25" s="218"/>
      <c r="I25" s="218"/>
      <c r="J25" s="197"/>
      <c r="K25" s="197"/>
    </row>
    <row r="26" spans="1:11" ht="27" customHeight="1">
      <c r="A26" s="642" t="s">
        <v>546</v>
      </c>
      <c r="B26" s="642"/>
      <c r="C26" s="642"/>
      <c r="D26" s="642"/>
      <c r="E26" s="642"/>
      <c r="F26" s="642"/>
      <c r="G26" s="642"/>
      <c r="H26" s="642"/>
      <c r="I26" s="642"/>
      <c r="J26" s="197"/>
      <c r="K26" s="197"/>
    </row>
    <row r="27" spans="1:11" ht="20.45" customHeight="1">
      <c r="A27" s="641" t="s">
        <v>17</v>
      </c>
      <c r="B27" s="641"/>
      <c r="C27" s="641"/>
      <c r="D27" s="641"/>
      <c r="E27" s="641"/>
      <c r="F27" s="641"/>
      <c r="G27" s="641"/>
      <c r="H27" s="641"/>
      <c r="I27" s="641"/>
      <c r="J27" s="197"/>
      <c r="K27" s="197"/>
    </row>
    <row r="28" spans="1:11" ht="39.950000000000003" customHeight="1">
      <c r="A28" s="642" t="s">
        <v>95</v>
      </c>
      <c r="B28" s="642"/>
      <c r="C28" s="642"/>
      <c r="D28" s="642"/>
      <c r="E28" s="642"/>
      <c r="F28" s="642"/>
      <c r="G28" s="642"/>
      <c r="H28" s="642"/>
      <c r="I28" s="642"/>
      <c r="J28" s="197"/>
      <c r="K28" s="197"/>
    </row>
    <row r="29" spans="1:11" ht="29.45" customHeight="1">
      <c r="A29" s="642" t="s">
        <v>60</v>
      </c>
      <c r="B29" s="642"/>
      <c r="C29" s="642"/>
      <c r="D29" s="642"/>
      <c r="E29" s="642"/>
      <c r="F29" s="642"/>
      <c r="G29" s="642"/>
      <c r="H29" s="642"/>
      <c r="I29" s="642"/>
      <c r="J29" s="197"/>
      <c r="K29" s="197"/>
    </row>
    <row r="30" spans="1:11" ht="18" customHeight="1">
      <c r="A30" s="642" t="s">
        <v>26</v>
      </c>
      <c r="B30" s="642"/>
      <c r="C30" s="642"/>
      <c r="D30" s="642"/>
      <c r="E30" s="642"/>
      <c r="F30" s="642"/>
      <c r="G30" s="642"/>
      <c r="H30" s="642"/>
      <c r="I30" s="642"/>
      <c r="J30" s="197"/>
      <c r="K30" s="197"/>
    </row>
  </sheetData>
  <sheetProtection algorithmName="SHA-512" hashValue="tDWIyV4hXNbD/cZqXrWZFvoN+N5N8m1ioOTdgUC2Em7ffoVcPgN5GvL37pVywbZeM06hhD+fQirK0IlSw5VaNQ==" saltValue="hzjlgO4CMm80woIYbm1maQ==" spinCount="100000" sheet="1" objects="1" scenarios="1"/>
  <mergeCells count="21">
    <mergeCell ref="A27:I27"/>
    <mergeCell ref="A28:I28"/>
    <mergeCell ref="A29:I29"/>
    <mergeCell ref="A30:I30"/>
    <mergeCell ref="A17:A19"/>
    <mergeCell ref="B17:B19"/>
    <mergeCell ref="A20:B23"/>
    <mergeCell ref="A26:I26"/>
    <mergeCell ref="J15:J16"/>
    <mergeCell ref="A4:C5"/>
    <mergeCell ref="D4:D5"/>
    <mergeCell ref="E4:F4"/>
    <mergeCell ref="G4:H4"/>
    <mergeCell ref="J4:J5"/>
    <mergeCell ref="A6:A8"/>
    <mergeCell ref="B6:B8"/>
    <mergeCell ref="A9:B12"/>
    <mergeCell ref="A15:C16"/>
    <mergeCell ref="D15:D16"/>
    <mergeCell ref="E15:F15"/>
    <mergeCell ref="G15:H15"/>
  </mergeCells>
  <phoneticPr fontId="2"/>
  <printOptions horizontalCentered="1"/>
  <pageMargins left="0.59055118110236227" right="0.59055118110236227" top="0.78740157480314965" bottom="0.78740157480314965" header="0.31496062992125984" footer="0.31496062992125984"/>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pageSetUpPr fitToPage="1"/>
  </sheetPr>
  <dimension ref="A1:V31"/>
  <sheetViews>
    <sheetView showZeros="0" view="pageBreakPreview" zoomScale="85" zoomScaleNormal="100" zoomScaleSheetLayoutView="85" workbookViewId="0">
      <selection activeCell="L9" sqref="L9"/>
    </sheetView>
  </sheetViews>
  <sheetFormatPr defaultColWidth="9" defaultRowHeight="25.15" customHeight="1"/>
  <cols>
    <col min="1" max="1" width="29.5" style="47" customWidth="1"/>
    <col min="2" max="2" width="8.625" style="47" bestFit="1" customWidth="1"/>
    <col min="3" max="9" width="17.25" style="47" customWidth="1"/>
    <col min="10" max="10" width="11.75" style="47" customWidth="1"/>
    <col min="11" max="16384" width="9" style="47"/>
  </cols>
  <sheetData>
    <row r="1" spans="1:22" ht="21.6" customHeight="1">
      <c r="A1" s="196" t="s">
        <v>473</v>
      </c>
      <c r="B1" s="196"/>
      <c r="C1" s="197"/>
      <c r="D1" s="197"/>
      <c r="E1" s="197"/>
      <c r="F1" s="197"/>
      <c r="G1" s="197"/>
      <c r="H1" s="197"/>
      <c r="I1" s="197"/>
      <c r="J1" s="197"/>
      <c r="K1" s="197"/>
    </row>
    <row r="2" spans="1:22" ht="25.15" customHeight="1">
      <c r="A2" s="198" t="s">
        <v>77</v>
      </c>
      <c r="B2" s="198"/>
      <c r="C2" s="197"/>
      <c r="D2" s="197"/>
      <c r="E2" s="197"/>
      <c r="F2" s="197"/>
      <c r="G2" s="197"/>
      <c r="H2" s="197"/>
      <c r="I2" s="197"/>
      <c r="J2" s="197"/>
      <c r="K2" s="197"/>
    </row>
    <row r="3" spans="1:22" ht="25.15" customHeight="1">
      <c r="A3" s="199" t="s">
        <v>80</v>
      </c>
      <c r="B3" s="199"/>
      <c r="C3" s="200"/>
      <c r="D3" s="200"/>
      <c r="E3" s="200"/>
      <c r="F3" s="200"/>
      <c r="G3" s="200"/>
      <c r="H3" s="200"/>
      <c r="I3" s="200"/>
      <c r="J3" s="197"/>
      <c r="K3" s="197"/>
    </row>
    <row r="4" spans="1:22" ht="25.15" customHeight="1">
      <c r="A4" s="627" t="s">
        <v>1</v>
      </c>
      <c r="B4" s="627"/>
      <c r="C4" s="627"/>
      <c r="D4" s="627" t="s">
        <v>9</v>
      </c>
      <c r="E4" s="628" t="s">
        <v>0</v>
      </c>
      <c r="F4" s="629"/>
      <c r="G4" s="630" t="s">
        <v>93</v>
      </c>
      <c r="H4" s="631"/>
      <c r="I4" s="201" t="s">
        <v>68</v>
      </c>
      <c r="J4" s="625" t="s">
        <v>70</v>
      </c>
      <c r="K4" s="197"/>
      <c r="L4" s="195" t="s">
        <v>347</v>
      </c>
    </row>
    <row r="5" spans="1:22" ht="25.15" customHeight="1">
      <c r="A5" s="627"/>
      <c r="B5" s="627"/>
      <c r="C5" s="627"/>
      <c r="D5" s="627"/>
      <c r="E5" s="336" t="s">
        <v>69</v>
      </c>
      <c r="F5" s="336" t="s">
        <v>66</v>
      </c>
      <c r="G5" s="336" t="s">
        <v>69</v>
      </c>
      <c r="H5" s="202" t="s">
        <v>67</v>
      </c>
      <c r="I5" s="203" t="s">
        <v>62</v>
      </c>
      <c r="J5" s="626"/>
      <c r="K5" s="197"/>
      <c r="L5" s="195" t="s">
        <v>348</v>
      </c>
    </row>
    <row r="6" spans="1:22" ht="25.15" customHeight="1">
      <c r="A6" s="632" t="s">
        <v>7</v>
      </c>
      <c r="B6" s="634" t="s">
        <v>85</v>
      </c>
      <c r="C6" s="337" t="s">
        <v>19</v>
      </c>
      <c r="D6" s="219">
        <f>IF('基礎情報入力シート（要入力）'!$D$11='別紙４ー② (2)'!$L$4,'空床数計算シート(集計)'!D15,)</f>
        <v>0</v>
      </c>
      <c r="E6" s="333">
        <v>218000</v>
      </c>
      <c r="F6" s="204">
        <f t="shared" ref="F6:F12" si="0">D6*E6</f>
        <v>0</v>
      </c>
      <c r="G6" s="204">
        <f>'別紙６ー② (２)'!G6</f>
        <v>0</v>
      </c>
      <c r="H6" s="204">
        <f t="shared" ref="H6:H12" si="1">D6*G6</f>
        <v>0</v>
      </c>
      <c r="I6" s="204">
        <f>MIN(F6,H6)</f>
        <v>0</v>
      </c>
      <c r="J6" s="467">
        <f>'別紙６ー② (２)'!J6</f>
        <v>0</v>
      </c>
      <c r="K6" s="197"/>
    </row>
    <row r="7" spans="1:22" ht="25.15" customHeight="1">
      <c r="A7" s="633"/>
      <c r="B7" s="634"/>
      <c r="C7" s="205" t="s">
        <v>20</v>
      </c>
      <c r="D7" s="219">
        <f>IF('基礎情報入力シート（要入力）'!$D$11='別紙４ー② (2)'!$L$4,'空床数計算シート(集計)'!D16,)</f>
        <v>0</v>
      </c>
      <c r="E7" s="333">
        <v>106000</v>
      </c>
      <c r="F7" s="204">
        <f t="shared" si="0"/>
        <v>0</v>
      </c>
      <c r="G7" s="204">
        <f>'別紙６ー② (２)'!G7</f>
        <v>0</v>
      </c>
      <c r="H7" s="204">
        <f t="shared" si="1"/>
        <v>0</v>
      </c>
      <c r="I7" s="204">
        <f t="shared" ref="I7:I12" si="2">MIN(F7,H7)</f>
        <v>0</v>
      </c>
      <c r="J7" s="467">
        <f>'別紙６ー② (２)'!J7</f>
        <v>0</v>
      </c>
      <c r="K7" s="197"/>
      <c r="L7" s="195"/>
      <c r="M7" s="195"/>
      <c r="N7" s="195"/>
      <c r="O7" s="195"/>
      <c r="P7" s="195"/>
      <c r="Q7" s="195"/>
      <c r="R7" s="195"/>
      <c r="S7" s="195"/>
      <c r="T7" s="195"/>
      <c r="U7" s="195"/>
      <c r="V7" s="195"/>
    </row>
    <row r="8" spans="1:22" ht="25.15" customHeight="1">
      <c r="A8" s="633"/>
      <c r="B8" s="634"/>
      <c r="C8" s="337" t="s">
        <v>2</v>
      </c>
      <c r="D8" s="219">
        <f>IF('基礎情報入力シート（要入力）'!$D$11='別紙４ー② (2)'!$L$4,'空床数計算シート(集計)'!D17,)</f>
        <v>0</v>
      </c>
      <c r="E8" s="333">
        <v>37000</v>
      </c>
      <c r="F8" s="204">
        <f t="shared" si="0"/>
        <v>0</v>
      </c>
      <c r="G8" s="204">
        <f>'別紙６ー② (２)'!G8</f>
        <v>0</v>
      </c>
      <c r="H8" s="204">
        <f t="shared" si="1"/>
        <v>0</v>
      </c>
      <c r="I8" s="204">
        <f t="shared" si="2"/>
        <v>0</v>
      </c>
      <c r="J8" s="467">
        <f>'別紙６ー② (２)'!J8</f>
        <v>0</v>
      </c>
      <c r="K8" s="197"/>
      <c r="L8" s="195"/>
      <c r="M8" s="195"/>
      <c r="N8" s="195"/>
      <c r="O8" s="195"/>
      <c r="P8" s="195"/>
      <c r="Q8" s="195"/>
      <c r="R8" s="195"/>
      <c r="S8" s="195"/>
      <c r="T8" s="195"/>
      <c r="U8" s="195"/>
      <c r="V8" s="195"/>
    </row>
    <row r="9" spans="1:22" ht="25.15" customHeight="1">
      <c r="A9" s="635" t="s">
        <v>8</v>
      </c>
      <c r="B9" s="636"/>
      <c r="C9" s="206" t="s">
        <v>19</v>
      </c>
      <c r="D9" s="219">
        <f>IF('基礎情報入力シート（要入力）'!$D$11='別紙４ー② (2)'!$L$4,'空床数計算シート(集計)'!D32, )</f>
        <v>0</v>
      </c>
      <c r="E9" s="334">
        <v>218000</v>
      </c>
      <c r="F9" s="207">
        <f t="shared" si="0"/>
        <v>0</v>
      </c>
      <c r="G9" s="204">
        <f>'別紙６ー② (２)'!G9</f>
        <v>0</v>
      </c>
      <c r="H9" s="204">
        <f t="shared" si="1"/>
        <v>0</v>
      </c>
      <c r="I9" s="207">
        <f t="shared" si="2"/>
        <v>0</v>
      </c>
      <c r="J9" s="467">
        <f>'別紙６ー② (２)'!J9</f>
        <v>0</v>
      </c>
      <c r="K9" s="197"/>
      <c r="L9" s="195"/>
      <c r="M9" s="195"/>
      <c r="N9" s="195"/>
      <c r="O9" s="195"/>
      <c r="P9" s="195"/>
      <c r="Q9" s="195"/>
      <c r="R9" s="195"/>
      <c r="S9" s="195"/>
      <c r="T9" s="195"/>
      <c r="U9" s="195"/>
      <c r="V9" s="195"/>
    </row>
    <row r="10" spans="1:22" ht="25.15" customHeight="1">
      <c r="A10" s="637"/>
      <c r="B10" s="638"/>
      <c r="C10" s="205" t="s">
        <v>20</v>
      </c>
      <c r="D10" s="219">
        <f>IF('基礎情報入力シート（要入力）'!$D$11='別紙４ー② (2)'!$L$4,'空床数計算シート(集計)'!D33, )</f>
        <v>0</v>
      </c>
      <c r="E10" s="334">
        <v>106000</v>
      </c>
      <c r="F10" s="207">
        <f t="shared" si="0"/>
        <v>0</v>
      </c>
      <c r="G10" s="204">
        <f>'別紙６ー② (２)'!G10</f>
        <v>0</v>
      </c>
      <c r="H10" s="204">
        <f t="shared" si="1"/>
        <v>0</v>
      </c>
      <c r="I10" s="207">
        <f t="shared" si="2"/>
        <v>0</v>
      </c>
      <c r="J10" s="467">
        <f>'別紙６ー② (２)'!J10</f>
        <v>0</v>
      </c>
      <c r="K10" s="197"/>
      <c r="L10" s="195"/>
      <c r="M10" s="195"/>
      <c r="N10" s="195"/>
      <c r="O10" s="195"/>
      <c r="P10" s="195"/>
      <c r="Q10" s="195"/>
      <c r="R10" s="195"/>
      <c r="S10" s="195"/>
      <c r="T10" s="195"/>
      <c r="U10" s="195"/>
      <c r="V10" s="195"/>
    </row>
    <row r="11" spans="1:22" ht="25.15" customHeight="1">
      <c r="A11" s="637"/>
      <c r="B11" s="638"/>
      <c r="C11" s="205" t="s">
        <v>6</v>
      </c>
      <c r="D11" s="219">
        <f>IF('基礎情報入力シート（要入力）'!$D$11='別紙４ー② (2)'!$L$4,'空床数計算シート(集計)'!D34, )</f>
        <v>0</v>
      </c>
      <c r="E11" s="334">
        <v>16000</v>
      </c>
      <c r="F11" s="207">
        <f t="shared" si="0"/>
        <v>0</v>
      </c>
      <c r="G11" s="204">
        <f>'別紙６ー② (２)'!G11</f>
        <v>0</v>
      </c>
      <c r="H11" s="204">
        <f t="shared" si="1"/>
        <v>0</v>
      </c>
      <c r="I11" s="207">
        <f t="shared" si="2"/>
        <v>0</v>
      </c>
      <c r="J11" s="467">
        <f>'別紙６ー② (２)'!J11</f>
        <v>0</v>
      </c>
      <c r="K11" s="197"/>
    </row>
    <row r="12" spans="1:22" ht="25.15" customHeight="1">
      <c r="A12" s="639"/>
      <c r="B12" s="640"/>
      <c r="C12" s="206" t="s">
        <v>2</v>
      </c>
      <c r="D12" s="219">
        <f>IF('基礎情報入力シート（要入力）'!$D$11='別紙４ー② (2)'!$L$4,'空床数計算シート(集計)'!D35, )</f>
        <v>0</v>
      </c>
      <c r="E12" s="334">
        <v>37000</v>
      </c>
      <c r="F12" s="207">
        <f t="shared" si="0"/>
        <v>0</v>
      </c>
      <c r="G12" s="204">
        <f>'別紙６ー② (２)'!G12</f>
        <v>0</v>
      </c>
      <c r="H12" s="204">
        <f t="shared" si="1"/>
        <v>0</v>
      </c>
      <c r="I12" s="207">
        <f t="shared" si="2"/>
        <v>0</v>
      </c>
      <c r="J12" s="467">
        <f>'別紙６ー② (２)'!J12</f>
        <v>0</v>
      </c>
      <c r="K12" s="197"/>
    </row>
    <row r="13" spans="1:22" ht="25.15" customHeight="1">
      <c r="A13" s="197"/>
      <c r="B13" s="208"/>
      <c r="C13" s="208"/>
      <c r="D13" s="197"/>
      <c r="E13" s="197"/>
      <c r="F13" s="197"/>
      <c r="G13" s="209" t="s">
        <v>56</v>
      </c>
      <c r="H13" s="210">
        <f>SUM(H6:H12)</f>
        <v>0</v>
      </c>
      <c r="I13" s="211">
        <f>SUM(I6:I12)</f>
        <v>0</v>
      </c>
      <c r="J13" s="197"/>
      <c r="K13" s="197"/>
    </row>
    <row r="14" spans="1:22" ht="25.15" customHeight="1">
      <c r="A14" s="212" t="s">
        <v>81</v>
      </c>
      <c r="B14" s="212"/>
      <c r="C14" s="200"/>
      <c r="D14" s="200"/>
      <c r="E14" s="200"/>
      <c r="F14" s="200"/>
      <c r="G14" s="200"/>
      <c r="H14" s="200"/>
      <c r="I14" s="200"/>
      <c r="J14" s="197"/>
      <c r="K14" s="197"/>
    </row>
    <row r="15" spans="1:22" ht="25.15" customHeight="1">
      <c r="A15" s="627" t="s">
        <v>1</v>
      </c>
      <c r="B15" s="627"/>
      <c r="C15" s="627"/>
      <c r="D15" s="627" t="s">
        <v>9</v>
      </c>
      <c r="E15" s="628" t="s">
        <v>0</v>
      </c>
      <c r="F15" s="629"/>
      <c r="G15" s="630" t="s">
        <v>93</v>
      </c>
      <c r="H15" s="631"/>
      <c r="I15" s="201" t="s">
        <v>68</v>
      </c>
      <c r="J15" s="625" t="s">
        <v>70</v>
      </c>
      <c r="K15" s="197"/>
    </row>
    <row r="16" spans="1:22" ht="25.15" customHeight="1">
      <c r="A16" s="627"/>
      <c r="B16" s="627"/>
      <c r="C16" s="627"/>
      <c r="D16" s="627"/>
      <c r="E16" s="336" t="s">
        <v>69</v>
      </c>
      <c r="F16" s="336" t="s">
        <v>66</v>
      </c>
      <c r="G16" s="336" t="s">
        <v>69</v>
      </c>
      <c r="H16" s="202" t="s">
        <v>67</v>
      </c>
      <c r="I16" s="203" t="s">
        <v>62</v>
      </c>
      <c r="J16" s="626"/>
      <c r="K16" s="197"/>
    </row>
    <row r="17" spans="1:11" ht="27" customHeight="1">
      <c r="A17" s="632" t="s">
        <v>7</v>
      </c>
      <c r="B17" s="634" t="s">
        <v>85</v>
      </c>
      <c r="C17" s="337" t="s">
        <v>19</v>
      </c>
      <c r="D17" s="219">
        <f>IF('基礎情報入力シート（要入力）'!$D$11='別紙４ー② (2)'!$L$5,'空床数計算シート(集計)'!D15+'空床数計算シート(クラスター集計)'!D10,IF('基礎情報入力シート（要入力）'!$D$11='別紙４ (1)'!L$10,'空床数計算シート(クラスター集計)'!D10,IF('基礎情報入力シート（要入力）'!$D$11='別紙４ー② (2)'!$L$4,'空床数計算シート(クラスター集計)'!D10,)))</f>
        <v>0</v>
      </c>
      <c r="E17" s="333">
        <v>151000</v>
      </c>
      <c r="F17" s="204">
        <f t="shared" ref="F17:F24" si="3">D17*E17</f>
        <v>0</v>
      </c>
      <c r="G17" s="204">
        <f>'別紙６ー② (２)'!G17</f>
        <v>0</v>
      </c>
      <c r="H17" s="204">
        <f t="shared" ref="H17:H24" si="4">D17*G17</f>
        <v>0</v>
      </c>
      <c r="I17" s="207">
        <f t="shared" ref="I17:I24" si="5">MIN(F17,H17)</f>
        <v>0</v>
      </c>
      <c r="J17" s="467">
        <f>'別紙６ー② (２)'!J17</f>
        <v>0</v>
      </c>
      <c r="K17" s="197"/>
    </row>
    <row r="18" spans="1:11" ht="27" customHeight="1">
      <c r="A18" s="633"/>
      <c r="B18" s="634"/>
      <c r="C18" s="205" t="s">
        <v>20</v>
      </c>
      <c r="D18" s="219">
        <f>IF('基礎情報入力シート（要入力）'!$D$11='別紙４ー② (2)'!$L$5,'空床数計算シート(集計)'!D16+'空床数計算シート(クラスター集計)'!D11,IF('基礎情報入力シート（要入力）'!$D$11='別紙４ (1)'!L$10,'空床数計算シート(クラスター集計)'!D11,IF('基礎情報入力シート（要入力）'!$D$11='別紙４ー② (2)'!$L$4,'空床数計算シート(クラスター集計)'!D11,)))</f>
        <v>0</v>
      </c>
      <c r="E18" s="333">
        <v>106000</v>
      </c>
      <c r="F18" s="204">
        <f t="shared" si="3"/>
        <v>0</v>
      </c>
      <c r="G18" s="204">
        <f>'別紙６ー② (２)'!G18</f>
        <v>0</v>
      </c>
      <c r="H18" s="204">
        <f t="shared" si="4"/>
        <v>0</v>
      </c>
      <c r="I18" s="207">
        <f t="shared" si="5"/>
        <v>0</v>
      </c>
      <c r="J18" s="467">
        <f>'別紙６ー② (２)'!J18</f>
        <v>0</v>
      </c>
      <c r="K18" s="197"/>
    </row>
    <row r="19" spans="1:11" ht="27" customHeight="1">
      <c r="A19" s="633"/>
      <c r="B19" s="634"/>
      <c r="C19" s="205" t="s">
        <v>6</v>
      </c>
      <c r="D19" s="219">
        <f>IF('基礎情報入力シート（要入力）'!$D$11='別紙４ー② (2)'!$L$5,'空床数計算シート(クラスター集計)'!D12,IF('基礎情報入力シート（要入力）'!$D$11='別紙４ (1)'!L$10,'空床数計算シート(クラスター集計)'!D12,IF('基礎情報入力シート（要入力）'!$D$11='別紙４ー② (2)'!$L$4,'空床数計算シート(クラスター集計)'!D12,)))</f>
        <v>0</v>
      </c>
      <c r="E19" s="333">
        <v>16000</v>
      </c>
      <c r="F19" s="204">
        <f t="shared" si="3"/>
        <v>0</v>
      </c>
      <c r="G19" s="204">
        <f>'別紙６ー② (２)'!G19</f>
        <v>0</v>
      </c>
      <c r="H19" s="204">
        <f t="shared" si="4"/>
        <v>0</v>
      </c>
      <c r="I19" s="207">
        <f t="shared" si="5"/>
        <v>0</v>
      </c>
      <c r="J19" s="467">
        <f>'別紙６ー② (２)'!J19</f>
        <v>0</v>
      </c>
      <c r="K19" s="197"/>
    </row>
    <row r="20" spans="1:11" ht="27" customHeight="1">
      <c r="A20" s="633"/>
      <c r="B20" s="634"/>
      <c r="C20" s="337" t="s">
        <v>2</v>
      </c>
      <c r="D20" s="219">
        <f>IF('基礎情報入力シート（要入力）'!$D$11='別紙４ー② (2)'!$L$5,'空床数計算シート(集計)'!D17+'空床数計算シート(クラスター集計)'!D13,IF('基礎情報入力シート（要入力）'!$D$11='別紙４ (1)'!L$10,'空床数計算シート(クラスター集計)'!D13,IF('基礎情報入力シート（要入力）'!$D$11='別紙４ー② (2)'!$L$4,'空床数計算シート(クラスター集計)'!D13,)))</f>
        <v>0</v>
      </c>
      <c r="E20" s="333">
        <v>36000</v>
      </c>
      <c r="F20" s="204">
        <f t="shared" si="3"/>
        <v>0</v>
      </c>
      <c r="G20" s="204">
        <f>'別紙６ー② (２)'!G20</f>
        <v>0</v>
      </c>
      <c r="H20" s="204">
        <f t="shared" si="4"/>
        <v>0</v>
      </c>
      <c r="I20" s="207">
        <f t="shared" si="5"/>
        <v>0</v>
      </c>
      <c r="J20" s="467">
        <f>'別紙６ー② (２)'!J20</f>
        <v>0</v>
      </c>
      <c r="K20" s="197"/>
    </row>
    <row r="21" spans="1:11" ht="27" customHeight="1">
      <c r="A21" s="635" t="s">
        <v>8</v>
      </c>
      <c r="B21" s="636"/>
      <c r="C21" s="206" t="s">
        <v>19</v>
      </c>
      <c r="D21" s="219">
        <f>IF('基礎情報入力シート（要入力）'!$D$11='別紙４ー② (2)'!$L$5,'空床数計算シート(集計)'!D32+'空床数計算シート(クラスター集計)'!D22,IF('基礎情報入力シート（要入力）'!$D$11='別紙４ (1)'!L$10,'空床数計算シート(クラスター集計)'!D22,IF('基礎情報入力シート（要入力）'!$D$11='別紙４ー② (2)'!$L$4,'空床数計算シート(クラスター集計)'!D22,)))</f>
        <v>0</v>
      </c>
      <c r="E21" s="334">
        <v>151000</v>
      </c>
      <c r="F21" s="207">
        <f t="shared" si="3"/>
        <v>0</v>
      </c>
      <c r="G21" s="204">
        <f>'別紙６ー② (２)'!G21</f>
        <v>0</v>
      </c>
      <c r="H21" s="204">
        <f t="shared" si="4"/>
        <v>0</v>
      </c>
      <c r="I21" s="207">
        <f t="shared" si="5"/>
        <v>0</v>
      </c>
      <c r="J21" s="467">
        <f>'別紙６ー② (２)'!J21</f>
        <v>0</v>
      </c>
      <c r="K21" s="197"/>
    </row>
    <row r="22" spans="1:11" ht="27" customHeight="1">
      <c r="A22" s="637"/>
      <c r="B22" s="638"/>
      <c r="C22" s="205" t="s">
        <v>20</v>
      </c>
      <c r="D22" s="219">
        <f>IF('基礎情報入力シート（要入力）'!$D$11='別紙４ー② (2)'!$L$5,'空床数計算シート(集計)'!D33+'空床数計算シート(クラスター集計)'!D23,IF('基礎情報入力シート（要入力）'!$D$11='別紙４ (1)'!L$10,'空床数計算シート(クラスター集計)'!D23,IF('基礎情報入力シート（要入力）'!$D$11='別紙４ー② (2)'!$L$4,'空床数計算シート(クラスター集計)'!D23,)))</f>
        <v>0</v>
      </c>
      <c r="E22" s="335">
        <v>106000</v>
      </c>
      <c r="F22" s="207">
        <f t="shared" si="3"/>
        <v>0</v>
      </c>
      <c r="G22" s="204">
        <f>'別紙６ー② (２)'!G22</f>
        <v>0</v>
      </c>
      <c r="H22" s="204">
        <f t="shared" si="4"/>
        <v>0</v>
      </c>
      <c r="I22" s="207">
        <f t="shared" si="5"/>
        <v>0</v>
      </c>
      <c r="J22" s="467">
        <f>'別紙６ー② (２)'!J22</f>
        <v>0</v>
      </c>
      <c r="K22" s="197"/>
    </row>
    <row r="23" spans="1:11" ht="27" customHeight="1">
      <c r="A23" s="637"/>
      <c r="B23" s="638"/>
      <c r="C23" s="205" t="s">
        <v>6</v>
      </c>
      <c r="D23" s="219">
        <f>IF('基礎情報入力シート（要入力）'!$D$11='別紙４ー② (2)'!$L$5,'空床数計算シート(集計)'!D34+'空床数計算シート(クラスター集計)'!D24,IF('基礎情報入力シート（要入力）'!$D$11='別紙４ (1)'!L$10,'空床数計算シート(クラスター集計)'!D24,IF('基礎情報入力シート（要入力）'!$D$11='別紙４ー② (2)'!$L$4,'空床数計算シート(クラスター集計)'!D24,)))</f>
        <v>0</v>
      </c>
      <c r="E23" s="335">
        <v>16000</v>
      </c>
      <c r="F23" s="207">
        <f t="shared" si="3"/>
        <v>0</v>
      </c>
      <c r="G23" s="204">
        <f>'別紙６ー② (２)'!G23</f>
        <v>0</v>
      </c>
      <c r="H23" s="204">
        <f t="shared" si="4"/>
        <v>0</v>
      </c>
      <c r="I23" s="207">
        <f t="shared" si="5"/>
        <v>0</v>
      </c>
      <c r="J23" s="467">
        <f>'別紙６ー② (２)'!J23</f>
        <v>0</v>
      </c>
      <c r="K23" s="197"/>
    </row>
    <row r="24" spans="1:11" ht="27" customHeight="1">
      <c r="A24" s="639"/>
      <c r="B24" s="640"/>
      <c r="C24" s="206" t="s">
        <v>2</v>
      </c>
      <c r="D24" s="219">
        <f>IF('基礎情報入力シート（要入力）'!$D$11='別紙４ー② (2)'!$L$5,'空床数計算シート(集計)'!D35+'空床数計算シート(クラスター集計)'!D25,IF('基礎情報入力シート（要入力）'!$D$11='別紙４ (1)'!L$10,'空床数計算シート(クラスター集計)'!D25,IF('基礎情報入力シート（要入力）'!$D$11='別紙４ー② (2)'!$L$4,'空床数計算シート(クラスター集計)'!D25,)))</f>
        <v>0</v>
      </c>
      <c r="E24" s="335">
        <v>36000</v>
      </c>
      <c r="F24" s="207">
        <f t="shared" si="3"/>
        <v>0</v>
      </c>
      <c r="G24" s="204">
        <f>'別紙６ー② (２)'!G24</f>
        <v>0</v>
      </c>
      <c r="H24" s="204">
        <f t="shared" si="4"/>
        <v>0</v>
      </c>
      <c r="I24" s="207">
        <f t="shared" si="5"/>
        <v>0</v>
      </c>
      <c r="J24" s="467">
        <f>'別紙６ー② (２)'!J24</f>
        <v>0</v>
      </c>
      <c r="K24" s="197"/>
    </row>
    <row r="25" spans="1:11" ht="25.15" customHeight="1">
      <c r="A25" s="197"/>
      <c r="B25" s="208"/>
      <c r="C25" s="208"/>
      <c r="D25" s="197"/>
      <c r="E25" s="197"/>
      <c r="F25" s="197"/>
      <c r="G25" s="206" t="s">
        <v>56</v>
      </c>
      <c r="H25" s="214">
        <f>SUM(H17:H24)</f>
        <v>0</v>
      </c>
      <c r="I25" s="214">
        <f>SUM(I17:I24)</f>
        <v>0</v>
      </c>
      <c r="J25" s="197"/>
      <c r="K25" s="197"/>
    </row>
    <row r="26" spans="1:11" ht="11.45" customHeight="1">
      <c r="A26" s="197"/>
      <c r="B26" s="197"/>
      <c r="C26" s="208"/>
      <c r="D26" s="215"/>
      <c r="E26" s="216"/>
      <c r="F26" s="217"/>
      <c r="G26" s="217"/>
      <c r="H26" s="218"/>
      <c r="I26" s="218"/>
      <c r="J26" s="197"/>
      <c r="K26" s="197"/>
    </row>
    <row r="27" spans="1:11" ht="27" customHeight="1">
      <c r="A27" s="642" t="s">
        <v>547</v>
      </c>
      <c r="B27" s="642"/>
      <c r="C27" s="642"/>
      <c r="D27" s="642"/>
      <c r="E27" s="642"/>
      <c r="F27" s="642"/>
      <c r="G27" s="642"/>
      <c r="H27" s="642"/>
      <c r="I27" s="642"/>
      <c r="J27" s="197"/>
      <c r="K27" s="197"/>
    </row>
    <row r="28" spans="1:11" ht="20.45" customHeight="1">
      <c r="A28" s="641" t="s">
        <v>17</v>
      </c>
      <c r="B28" s="641"/>
      <c r="C28" s="641"/>
      <c r="D28" s="641"/>
      <c r="E28" s="641"/>
      <c r="F28" s="641"/>
      <c r="G28" s="641"/>
      <c r="H28" s="641"/>
      <c r="I28" s="641"/>
      <c r="J28" s="197"/>
      <c r="K28" s="197"/>
    </row>
    <row r="29" spans="1:11" ht="39.950000000000003" customHeight="1">
      <c r="A29" s="642" t="s">
        <v>95</v>
      </c>
      <c r="B29" s="642"/>
      <c r="C29" s="642"/>
      <c r="D29" s="642"/>
      <c r="E29" s="642"/>
      <c r="F29" s="642"/>
      <c r="G29" s="642"/>
      <c r="H29" s="642"/>
      <c r="I29" s="642"/>
      <c r="J29" s="197"/>
      <c r="K29" s="197"/>
    </row>
    <row r="30" spans="1:11" ht="29.45" customHeight="1">
      <c r="A30" s="642" t="s">
        <v>60</v>
      </c>
      <c r="B30" s="642"/>
      <c r="C30" s="642"/>
      <c r="D30" s="642"/>
      <c r="E30" s="642"/>
      <c r="F30" s="642"/>
      <c r="G30" s="642"/>
      <c r="H30" s="642"/>
      <c r="I30" s="642"/>
      <c r="J30" s="197"/>
      <c r="K30" s="197"/>
    </row>
    <row r="31" spans="1:11" ht="18" customHeight="1">
      <c r="A31" s="642" t="s">
        <v>26</v>
      </c>
      <c r="B31" s="642"/>
      <c r="C31" s="642"/>
      <c r="D31" s="642"/>
      <c r="E31" s="642"/>
      <c r="F31" s="642"/>
      <c r="G31" s="642"/>
      <c r="H31" s="642"/>
      <c r="I31" s="642"/>
      <c r="J31" s="197"/>
      <c r="K31" s="197"/>
    </row>
  </sheetData>
  <sheetProtection algorithmName="SHA-512" hashValue="LxWC6BZXtKccI8fB6dNwHx5hCrnf+CSjc9DvRFXHB1Wuic4Nh17os+Rm701cVH5CjUJ8bNQ/+ycXH1v9EOkdUQ==" saltValue="lpcl/aiqJVFR5fsMhtFwhg==" spinCount="100000" sheet="1" objects="1" scenarios="1"/>
  <mergeCells count="21">
    <mergeCell ref="J15:J16"/>
    <mergeCell ref="A4:C5"/>
    <mergeCell ref="D4:D5"/>
    <mergeCell ref="E4:F4"/>
    <mergeCell ref="G4:H4"/>
    <mergeCell ref="J4:J5"/>
    <mergeCell ref="A6:A8"/>
    <mergeCell ref="B6:B8"/>
    <mergeCell ref="A9:B12"/>
    <mergeCell ref="A15:C16"/>
    <mergeCell ref="D15:D16"/>
    <mergeCell ref="E15:F15"/>
    <mergeCell ref="G15:H15"/>
    <mergeCell ref="A30:I30"/>
    <mergeCell ref="A31:I31"/>
    <mergeCell ref="A17:A20"/>
    <mergeCell ref="B17:B20"/>
    <mergeCell ref="A21:B24"/>
    <mergeCell ref="A27:I27"/>
    <mergeCell ref="A28:I28"/>
    <mergeCell ref="A29:I29"/>
  </mergeCells>
  <phoneticPr fontId="2"/>
  <printOptions horizontalCentered="1"/>
  <pageMargins left="0.59055118110236227" right="0.59055118110236227" top="0.78740157480314965" bottom="0.78740157480314965" header="0.31496062992125984" footer="0.31496062992125984"/>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F28"/>
  <sheetViews>
    <sheetView view="pageBreakPreview" topLeftCell="A7" zoomScaleNormal="70" zoomScaleSheetLayoutView="100" workbookViewId="0">
      <selection activeCell="J24" sqref="J24"/>
    </sheetView>
  </sheetViews>
  <sheetFormatPr defaultColWidth="8.125" defaultRowHeight="14.25"/>
  <cols>
    <col min="1" max="2" width="21.25" style="252" customWidth="1"/>
    <col min="3" max="3" width="3.25" style="252" customWidth="1"/>
    <col min="4" max="5" width="21.25" style="252" customWidth="1"/>
    <col min="6" max="6" width="3.25" style="252" customWidth="1"/>
    <col min="7" max="8" width="8.125" style="252"/>
    <col min="9" max="9" width="11.5" style="252" bestFit="1" customWidth="1"/>
    <col min="10" max="16384" width="8.125" style="252"/>
  </cols>
  <sheetData>
    <row r="1" spans="1:6" ht="20.100000000000001" customHeight="1"/>
    <row r="2" spans="1:6" ht="32.25" customHeight="1">
      <c r="A2" s="644" t="s">
        <v>336</v>
      </c>
      <c r="B2" s="644"/>
      <c r="C2" s="644"/>
      <c r="D2" s="644"/>
      <c r="E2" s="644"/>
      <c r="F2" s="644"/>
    </row>
    <row r="4" spans="1:6" ht="20.100000000000001" customHeight="1">
      <c r="A4" s="285"/>
    </row>
    <row r="5" spans="1:6" ht="20.100000000000001" customHeight="1">
      <c r="A5" s="252" t="s">
        <v>328</v>
      </c>
    </row>
    <row r="6" spans="1:6" ht="20.100000000000001" customHeight="1">
      <c r="A6" s="645" t="s">
        <v>327</v>
      </c>
      <c r="B6" s="646"/>
      <c r="C6" s="364"/>
      <c r="D6" s="646" t="s">
        <v>326</v>
      </c>
      <c r="E6" s="647"/>
      <c r="F6" s="266"/>
    </row>
    <row r="7" spans="1:6" ht="20.100000000000001" customHeight="1">
      <c r="A7" s="284" t="s">
        <v>325</v>
      </c>
      <c r="B7" s="646" t="s">
        <v>324</v>
      </c>
      <c r="C7" s="648"/>
      <c r="D7" s="362" t="s">
        <v>325</v>
      </c>
      <c r="E7" s="363" t="s">
        <v>324</v>
      </c>
      <c r="F7" s="266"/>
    </row>
    <row r="8" spans="1:6" ht="30" customHeight="1">
      <c r="A8" s="283" t="s">
        <v>323</v>
      </c>
      <c r="B8" s="280">
        <f>別紙２!G10</f>
        <v>0</v>
      </c>
      <c r="C8" s="282"/>
      <c r="D8" s="281" t="s">
        <v>322</v>
      </c>
      <c r="E8" s="280">
        <f>別紙２!C10</f>
        <v>0</v>
      </c>
      <c r="F8" s="271"/>
    </row>
    <row r="9" spans="1:6" ht="30" customHeight="1">
      <c r="A9" s="278" t="s">
        <v>321</v>
      </c>
      <c r="B9" s="328">
        <f>E8-(B8+B10+B11)</f>
        <v>0</v>
      </c>
      <c r="C9" s="271"/>
      <c r="D9" s="279"/>
      <c r="E9" s="272"/>
      <c r="F9" s="271"/>
    </row>
    <row r="10" spans="1:6" ht="30" customHeight="1">
      <c r="A10" s="278" t="s">
        <v>320</v>
      </c>
      <c r="B10" s="286"/>
      <c r="C10" s="271"/>
      <c r="D10" s="273"/>
      <c r="E10" s="272"/>
      <c r="F10" s="271"/>
    </row>
    <row r="11" spans="1:6" ht="30" customHeight="1">
      <c r="A11" s="278" t="s">
        <v>319</v>
      </c>
      <c r="B11" s="286"/>
      <c r="C11" s="271"/>
      <c r="D11" s="273"/>
      <c r="E11" s="272"/>
      <c r="F11" s="271"/>
    </row>
    <row r="12" spans="1:6" ht="20.100000000000001" customHeight="1">
      <c r="A12" s="277"/>
      <c r="B12" s="272"/>
      <c r="C12" s="271"/>
      <c r="D12" s="269"/>
      <c r="E12" s="272"/>
      <c r="F12" s="271"/>
    </row>
    <row r="13" spans="1:6" ht="20.100000000000001" customHeight="1">
      <c r="A13" s="273"/>
      <c r="B13" s="272"/>
      <c r="C13" s="271"/>
      <c r="D13" s="276"/>
      <c r="E13" s="272"/>
      <c r="F13" s="271"/>
    </row>
    <row r="14" spans="1:6" ht="20.100000000000001" customHeight="1">
      <c r="A14" s="273"/>
      <c r="B14" s="275"/>
      <c r="C14" s="271"/>
      <c r="D14" s="273"/>
      <c r="E14" s="272"/>
      <c r="F14" s="271"/>
    </row>
    <row r="15" spans="1:6" ht="20.100000000000001" customHeight="1">
      <c r="A15" s="273"/>
      <c r="B15" s="272"/>
      <c r="C15" s="271"/>
      <c r="D15" s="269"/>
      <c r="E15" s="272"/>
      <c r="F15" s="271"/>
    </row>
    <row r="16" spans="1:6" ht="20.100000000000001" customHeight="1">
      <c r="A16" s="273"/>
      <c r="B16" s="274"/>
      <c r="C16" s="271"/>
      <c r="D16" s="273"/>
      <c r="E16" s="272"/>
      <c r="F16" s="271"/>
    </row>
    <row r="17" spans="1:6" ht="20.100000000000001" customHeight="1">
      <c r="A17" s="273"/>
      <c r="B17" s="272"/>
      <c r="C17" s="271"/>
      <c r="D17" s="273"/>
      <c r="E17" s="272"/>
      <c r="F17" s="271"/>
    </row>
    <row r="18" spans="1:6" ht="20.100000000000001" customHeight="1">
      <c r="A18" s="273"/>
      <c r="B18" s="272"/>
      <c r="C18" s="271"/>
      <c r="D18" s="273"/>
      <c r="E18" s="272"/>
      <c r="F18" s="271"/>
    </row>
    <row r="19" spans="1:6" ht="20.100000000000001" customHeight="1">
      <c r="A19" s="270"/>
      <c r="B19" s="268"/>
      <c r="C19" s="267"/>
      <c r="D19" s="269"/>
      <c r="E19" s="268"/>
      <c r="F19" s="267"/>
    </row>
    <row r="20" spans="1:6" ht="20.100000000000001" customHeight="1">
      <c r="A20" s="362" t="s">
        <v>318</v>
      </c>
      <c r="B20" s="265">
        <f>SUM(B8:B19)</f>
        <v>0</v>
      </c>
      <c r="C20" s="266" t="s">
        <v>317</v>
      </c>
      <c r="D20" s="362" t="s">
        <v>318</v>
      </c>
      <c r="E20" s="265">
        <f>SUM(E8:E19)</f>
        <v>0</v>
      </c>
      <c r="F20" s="264" t="s">
        <v>317</v>
      </c>
    </row>
    <row r="21" spans="1:6" ht="20.100000000000001" customHeight="1">
      <c r="A21" s="262"/>
      <c r="B21" s="263"/>
      <c r="C21" s="261"/>
      <c r="D21" s="262"/>
      <c r="E21" s="261"/>
      <c r="F21" s="261"/>
    </row>
    <row r="22" spans="1:6" ht="20.100000000000001" customHeight="1">
      <c r="B22" s="259" t="s">
        <v>316</v>
      </c>
    </row>
    <row r="23" spans="1:6" ht="20.100000000000001" customHeight="1">
      <c r="A23" s="260"/>
    </row>
    <row r="24" spans="1:6" ht="20.100000000000001" customHeight="1">
      <c r="A24" s="259"/>
      <c r="D24" s="257"/>
    </row>
    <row r="25" spans="1:6" ht="20.100000000000001" customHeight="1">
      <c r="A25" s="259"/>
      <c r="B25" s="258" t="str">
        <f>IF('基礎情報入力シート（要入力）'!D3="","",'基礎情報入力シート（要入力）'!D3)</f>
        <v/>
      </c>
      <c r="D25" s="257"/>
    </row>
    <row r="26" spans="1:6" ht="20.100000000000001" customHeight="1">
      <c r="B26" s="256"/>
      <c r="C26" s="256"/>
      <c r="D26" s="643" t="str">
        <f>IF('基礎情報入力シート（要入力）'!D10="","氏名又は法人名称",'基礎情報入力シート（要入力）'!D10)</f>
        <v>氏名又は法人名称</v>
      </c>
      <c r="E26" s="643"/>
    </row>
    <row r="27" spans="1:6" ht="20.100000000000001" customHeight="1">
      <c r="B27" s="255"/>
      <c r="C27" s="254"/>
      <c r="D27" s="643" t="str">
        <f>IF('基礎情報入力シート（要入力）'!D8="","",'基礎情報入力シート（要入力）'!D8)</f>
        <v/>
      </c>
      <c r="E27" s="643"/>
    </row>
    <row r="28" spans="1:6" ht="20.100000000000001" customHeight="1">
      <c r="D28" s="253" t="s">
        <v>315</v>
      </c>
    </row>
  </sheetData>
  <sheetProtection algorithmName="SHA-512" hashValue="Z8gDy7W6xIrHHBI6w85LMg1rfg/XSEP9+aIauP9x7K8aEsutxNCor+G3VXoZdMNNVEL83htvNP2pSimfjhVyDw==" saltValue="NFIfOkVWM3pV9iQpgWgjrw==" spinCount="100000" sheet="1" objects="1" scenarios="1"/>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W34"/>
  <sheetViews>
    <sheetView view="pageBreakPreview" zoomScaleNormal="100" zoomScaleSheetLayoutView="100" workbookViewId="0">
      <selection activeCell="W2" sqref="W2:AE3"/>
    </sheetView>
  </sheetViews>
  <sheetFormatPr defaultRowHeight="14.25"/>
  <cols>
    <col min="1" max="48" width="2.625" customWidth="1"/>
  </cols>
  <sheetData>
    <row r="1" spans="1:49" ht="20.100000000000001" customHeight="1">
      <c r="A1" s="545" t="s">
        <v>442</v>
      </c>
      <c r="B1" s="546"/>
      <c r="C1" s="546"/>
      <c r="D1" s="546"/>
      <c r="E1" s="546"/>
      <c r="F1" s="546"/>
      <c r="G1" s="546"/>
      <c r="H1" s="546"/>
      <c r="I1" s="546"/>
      <c r="J1" s="546"/>
      <c r="K1" s="546"/>
      <c r="L1" s="546"/>
      <c r="M1" s="546"/>
      <c r="N1" s="546"/>
      <c r="O1" s="546"/>
      <c r="P1" s="546"/>
      <c r="Q1" s="546"/>
      <c r="R1" s="546"/>
      <c r="S1" s="181"/>
      <c r="T1" s="181"/>
      <c r="U1" s="181"/>
      <c r="V1" s="181"/>
      <c r="W1" s="181"/>
      <c r="X1" s="181"/>
      <c r="Y1" s="181"/>
      <c r="Z1" s="181"/>
      <c r="AA1" s="181"/>
      <c r="AB1" s="181"/>
      <c r="AC1" s="181"/>
      <c r="AD1" s="181"/>
      <c r="AE1" s="181"/>
    </row>
    <row r="2" spans="1:49" ht="20.100000000000001" customHeight="1">
      <c r="A2" s="181"/>
      <c r="B2" s="181"/>
      <c r="C2" s="181"/>
      <c r="D2" s="181"/>
      <c r="E2" s="181"/>
      <c r="F2" s="181"/>
      <c r="G2" s="181"/>
      <c r="H2" s="181"/>
      <c r="I2" s="181"/>
      <c r="J2" s="181"/>
      <c r="K2" s="181"/>
      <c r="L2" s="181"/>
      <c r="M2" s="181"/>
      <c r="N2" s="181"/>
      <c r="O2" s="181"/>
      <c r="P2" s="181"/>
      <c r="Q2" s="181"/>
      <c r="R2" s="181"/>
      <c r="S2" s="181"/>
      <c r="T2" s="181"/>
      <c r="U2" s="181"/>
      <c r="V2" s="181"/>
      <c r="W2" s="649" t="s">
        <v>443</v>
      </c>
      <c r="X2" s="649"/>
      <c r="Y2" s="649"/>
      <c r="Z2" s="649"/>
      <c r="AA2" s="649"/>
      <c r="AB2" s="649"/>
      <c r="AC2" s="649"/>
      <c r="AD2" s="649"/>
      <c r="AE2" s="649"/>
      <c r="AF2" s="650" t="s">
        <v>444</v>
      </c>
      <c r="AG2" s="650"/>
      <c r="AH2" s="650"/>
      <c r="AI2" s="650"/>
      <c r="AJ2" s="650"/>
      <c r="AK2" s="650"/>
      <c r="AL2" s="650"/>
      <c r="AM2" s="650"/>
      <c r="AN2" s="650"/>
      <c r="AO2" s="650"/>
      <c r="AP2" s="650"/>
      <c r="AQ2" s="650"/>
      <c r="AR2" s="650"/>
      <c r="AS2" s="650"/>
      <c r="AT2" s="650"/>
      <c r="AU2" s="650"/>
      <c r="AV2" s="650"/>
      <c r="AW2" s="650"/>
    </row>
    <row r="3" spans="1:49" ht="20.100000000000001" customHeight="1">
      <c r="A3" s="181"/>
      <c r="B3" s="181"/>
      <c r="C3" s="181"/>
      <c r="D3" s="181"/>
      <c r="E3" s="181"/>
      <c r="F3" s="181"/>
      <c r="G3" s="181"/>
      <c r="H3" s="181"/>
      <c r="I3" s="181"/>
      <c r="J3" s="181"/>
      <c r="K3" s="181"/>
      <c r="L3" s="181"/>
      <c r="M3" s="181"/>
      <c r="N3" s="181"/>
      <c r="O3" s="181"/>
      <c r="P3" s="181"/>
      <c r="Q3" s="181"/>
      <c r="R3" s="181"/>
      <c r="S3" s="181"/>
      <c r="T3" s="181"/>
      <c r="U3" s="181"/>
      <c r="V3" s="181"/>
      <c r="W3" s="649"/>
      <c r="X3" s="649"/>
      <c r="Y3" s="649"/>
      <c r="Z3" s="649"/>
      <c r="AA3" s="649"/>
      <c r="AB3" s="649"/>
      <c r="AC3" s="649"/>
      <c r="AD3" s="649"/>
      <c r="AE3" s="649"/>
      <c r="AF3" s="650"/>
      <c r="AG3" s="650"/>
      <c r="AH3" s="650"/>
      <c r="AI3" s="650"/>
      <c r="AJ3" s="650"/>
      <c r="AK3" s="650"/>
      <c r="AL3" s="650"/>
      <c r="AM3" s="650"/>
      <c r="AN3" s="650"/>
      <c r="AO3" s="650"/>
      <c r="AP3" s="650"/>
      <c r="AQ3" s="650"/>
      <c r="AR3" s="650"/>
      <c r="AS3" s="650"/>
      <c r="AT3" s="650"/>
      <c r="AU3" s="650"/>
      <c r="AV3" s="650"/>
      <c r="AW3" s="650"/>
    </row>
    <row r="4" spans="1:49" ht="20.100000000000001" customHeight="1">
      <c r="A4" s="548" t="s">
        <v>150</v>
      </c>
      <c r="B4" s="548"/>
      <c r="C4" s="548"/>
      <c r="D4" s="548"/>
      <c r="E4" s="548"/>
      <c r="F4" s="548"/>
      <c r="G4" s="548"/>
      <c r="H4" s="548"/>
      <c r="I4" s="181"/>
      <c r="J4" s="181"/>
      <c r="K4" s="181"/>
      <c r="L4" s="181"/>
      <c r="M4" s="181"/>
      <c r="N4" s="181"/>
      <c r="O4" s="181"/>
      <c r="P4" s="181"/>
      <c r="Q4" s="181"/>
      <c r="R4" s="181"/>
      <c r="S4" s="181"/>
      <c r="T4" s="181"/>
      <c r="U4" s="181"/>
      <c r="V4" s="181"/>
      <c r="W4" s="181"/>
      <c r="X4" s="181"/>
      <c r="Y4" s="181"/>
      <c r="Z4" s="181"/>
      <c r="AA4" s="181"/>
      <c r="AB4" s="181"/>
      <c r="AC4" s="181"/>
      <c r="AD4" s="181"/>
      <c r="AE4" s="181"/>
      <c r="AF4" s="393"/>
      <c r="AG4" s="393"/>
      <c r="AH4" s="393"/>
      <c r="AI4" s="393"/>
      <c r="AJ4" s="393"/>
      <c r="AK4" s="393"/>
      <c r="AL4" s="393"/>
      <c r="AM4" s="393"/>
      <c r="AN4" s="393"/>
      <c r="AO4" s="393"/>
      <c r="AP4" s="393"/>
      <c r="AQ4" s="393"/>
      <c r="AR4" s="393"/>
      <c r="AS4" s="393"/>
      <c r="AT4" s="393"/>
      <c r="AU4" s="393"/>
      <c r="AV4" s="393"/>
      <c r="AW4" s="393"/>
    </row>
    <row r="5" spans="1:49" ht="20.100000000000001" customHeight="1">
      <c r="A5" s="548"/>
      <c r="B5" s="548"/>
      <c r="C5" s="548"/>
      <c r="D5" s="548"/>
      <c r="E5" s="548"/>
      <c r="F5" s="548"/>
      <c r="G5" s="548"/>
      <c r="H5" s="548"/>
      <c r="I5" s="181"/>
      <c r="J5" s="181"/>
      <c r="K5" s="181"/>
      <c r="L5" s="181"/>
      <c r="M5" s="181"/>
      <c r="N5" s="181"/>
      <c r="O5" s="181"/>
      <c r="P5" s="181"/>
      <c r="Q5" s="181"/>
      <c r="R5" s="181"/>
      <c r="S5" s="181"/>
      <c r="T5" s="181"/>
      <c r="U5" s="181"/>
      <c r="V5" s="181"/>
      <c r="W5" s="181"/>
      <c r="X5" s="181"/>
      <c r="Y5" s="181"/>
      <c r="Z5" s="181"/>
      <c r="AA5" s="181"/>
      <c r="AB5" s="181"/>
      <c r="AC5" s="181"/>
      <c r="AD5" s="181"/>
      <c r="AE5" s="181"/>
    </row>
    <row r="6" spans="1:49" ht="20.100000000000001" customHeight="1">
      <c r="A6" s="181"/>
      <c r="B6" s="181"/>
      <c r="C6" s="181"/>
      <c r="D6" s="181"/>
      <c r="E6" s="181"/>
      <c r="F6" s="181"/>
      <c r="G6" s="181"/>
      <c r="H6" s="181"/>
      <c r="I6" s="181"/>
      <c r="J6" s="181"/>
      <c r="K6" s="181"/>
      <c r="L6" s="181"/>
      <c r="M6" s="181"/>
      <c r="N6" s="548" t="s">
        <v>151</v>
      </c>
      <c r="O6" s="548"/>
      <c r="P6" s="548"/>
      <c r="Q6" s="548"/>
      <c r="R6" s="548"/>
      <c r="S6" s="551">
        <f>'基礎情報入力シート（要入力）'!D5</f>
        <v>0</v>
      </c>
      <c r="T6" s="551"/>
      <c r="U6" s="551"/>
      <c r="V6" s="551"/>
      <c r="W6" s="551"/>
      <c r="X6" s="551"/>
      <c r="Y6" s="551"/>
      <c r="Z6" s="551"/>
      <c r="AA6" s="551"/>
      <c r="AB6" s="551"/>
      <c r="AC6" s="551"/>
      <c r="AD6" s="551"/>
      <c r="AE6" s="551"/>
    </row>
    <row r="7" spans="1:49" ht="20.100000000000001" customHeight="1">
      <c r="A7" s="181"/>
      <c r="B7" s="181"/>
      <c r="C7" s="181"/>
      <c r="D7" s="181"/>
      <c r="E7" s="181"/>
      <c r="F7" s="181"/>
      <c r="G7" s="181"/>
      <c r="H7" s="181"/>
      <c r="I7" s="181"/>
      <c r="J7" s="181"/>
      <c r="K7" s="181"/>
      <c r="L7" s="181"/>
      <c r="M7" s="181"/>
      <c r="N7" s="548"/>
      <c r="O7" s="548"/>
      <c r="P7" s="548"/>
      <c r="Q7" s="548"/>
      <c r="R7" s="548"/>
      <c r="S7" s="551"/>
      <c r="T7" s="551"/>
      <c r="U7" s="551"/>
      <c r="V7" s="551"/>
      <c r="W7" s="551"/>
      <c r="X7" s="551"/>
      <c r="Y7" s="551"/>
      <c r="Z7" s="551"/>
      <c r="AA7" s="551"/>
      <c r="AB7" s="551"/>
      <c r="AC7" s="551"/>
      <c r="AD7" s="551"/>
      <c r="AE7" s="551"/>
    </row>
    <row r="8" spans="1:49" ht="20.100000000000001" customHeight="1">
      <c r="A8" s="181"/>
      <c r="B8" s="181"/>
      <c r="C8" s="181"/>
      <c r="D8" s="181"/>
      <c r="E8" s="181"/>
      <c r="F8" s="181"/>
      <c r="G8" s="181"/>
      <c r="H8" s="181"/>
      <c r="I8" s="181"/>
      <c r="J8" s="181"/>
      <c r="K8" s="181"/>
      <c r="L8" s="181"/>
      <c r="M8" s="181"/>
      <c r="N8" s="549" t="s">
        <v>128</v>
      </c>
      <c r="O8" s="548"/>
      <c r="P8" s="548"/>
      <c r="Q8" s="548"/>
      <c r="R8" s="548"/>
      <c r="S8" s="541">
        <f>'基礎情報入力シート（要入力）'!D6</f>
        <v>0</v>
      </c>
      <c r="T8" s="541"/>
      <c r="U8" s="541"/>
      <c r="V8" s="541"/>
      <c r="W8" s="541"/>
      <c r="X8" s="541"/>
      <c r="Y8" s="541"/>
      <c r="Z8" s="541"/>
      <c r="AA8" s="541"/>
      <c r="AB8" s="541"/>
      <c r="AC8" s="541"/>
      <c r="AD8" s="541"/>
      <c r="AE8" s="541"/>
    </row>
    <row r="9" spans="1:49" ht="20.100000000000001" customHeight="1">
      <c r="A9" s="181"/>
      <c r="B9" s="181"/>
      <c r="C9" s="181"/>
      <c r="D9" s="181"/>
      <c r="E9" s="181"/>
      <c r="F9" s="181"/>
      <c r="G9" s="181"/>
      <c r="H9" s="181"/>
      <c r="I9" s="181"/>
      <c r="J9" s="181"/>
      <c r="K9" s="181"/>
      <c r="L9" s="181"/>
      <c r="M9" s="181"/>
      <c r="N9" s="548"/>
      <c r="O9" s="548"/>
      <c r="P9" s="548"/>
      <c r="Q9" s="548"/>
      <c r="R9" s="548"/>
      <c r="S9" s="541"/>
      <c r="T9" s="541"/>
      <c r="U9" s="541"/>
      <c r="V9" s="541"/>
      <c r="W9" s="541"/>
      <c r="X9" s="541"/>
      <c r="Y9" s="541"/>
      <c r="Z9" s="541"/>
      <c r="AA9" s="541"/>
      <c r="AB9" s="541"/>
      <c r="AC9" s="541"/>
      <c r="AD9" s="541"/>
      <c r="AE9" s="541"/>
    </row>
    <row r="10" spans="1:49" ht="20.100000000000001" customHeight="1">
      <c r="A10" s="181"/>
      <c r="B10" s="181"/>
      <c r="C10" s="181"/>
      <c r="D10" s="181"/>
      <c r="E10" s="181"/>
      <c r="F10" s="181"/>
      <c r="G10" s="181"/>
      <c r="H10" s="181"/>
      <c r="I10" s="181"/>
      <c r="J10" s="181"/>
      <c r="K10" s="181"/>
      <c r="L10" s="181"/>
      <c r="M10" s="181"/>
      <c r="N10" s="550" t="s">
        <v>152</v>
      </c>
      <c r="O10" s="548"/>
      <c r="P10" s="548"/>
      <c r="Q10" s="548"/>
      <c r="R10" s="548"/>
      <c r="S10" s="541">
        <f>'基礎情報入力シート（要入力）'!D7</f>
        <v>0</v>
      </c>
      <c r="T10" s="541"/>
      <c r="U10" s="541"/>
      <c r="V10" s="541"/>
      <c r="W10" s="541"/>
      <c r="X10" s="541"/>
      <c r="Y10" s="541"/>
      <c r="Z10" s="541"/>
      <c r="AA10" s="541"/>
      <c r="AB10" s="541"/>
      <c r="AC10" s="541"/>
      <c r="AD10" s="541"/>
      <c r="AE10" s="541"/>
    </row>
    <row r="11" spans="1:49" ht="20.100000000000001" customHeight="1">
      <c r="A11" s="181"/>
      <c r="B11" s="181"/>
      <c r="C11" s="181"/>
      <c r="D11" s="181"/>
      <c r="E11" s="181"/>
      <c r="F11" s="181"/>
      <c r="G11" s="181"/>
      <c r="H11" s="181"/>
      <c r="I11" s="181"/>
      <c r="J11" s="181"/>
      <c r="K11" s="181"/>
      <c r="L11" s="181"/>
      <c r="M11" s="181"/>
      <c r="N11" s="548"/>
      <c r="O11" s="548"/>
      <c r="P11" s="548"/>
      <c r="Q11" s="548"/>
      <c r="R11" s="548"/>
      <c r="S11" s="541"/>
      <c r="T11" s="541"/>
      <c r="U11" s="541"/>
      <c r="V11" s="541"/>
      <c r="W11" s="541"/>
      <c r="X11" s="541"/>
      <c r="Y11" s="541"/>
      <c r="Z11" s="541"/>
      <c r="AA11" s="541"/>
      <c r="AB11" s="541"/>
      <c r="AC11" s="541"/>
      <c r="AD11" s="541"/>
      <c r="AE11" s="541"/>
    </row>
    <row r="12" spans="1:49" ht="20.100000000000001" customHeight="1">
      <c r="A12" s="181"/>
      <c r="B12" s="181"/>
      <c r="C12" s="181"/>
      <c r="D12" s="181"/>
      <c r="E12" s="181"/>
      <c r="F12" s="181"/>
      <c r="G12" s="181"/>
      <c r="H12" s="181"/>
      <c r="I12" s="181"/>
      <c r="J12" s="181"/>
      <c r="K12" s="181"/>
      <c r="L12" s="181"/>
      <c r="M12" s="181"/>
      <c r="N12" s="181"/>
      <c r="O12" s="181"/>
      <c r="P12" s="181"/>
      <c r="Q12" s="181"/>
      <c r="R12" s="181"/>
      <c r="S12" s="541">
        <f>'基礎情報入力シート（要入力）'!D10</f>
        <v>0</v>
      </c>
      <c r="T12" s="541"/>
      <c r="U12" s="541"/>
      <c r="V12" s="541"/>
      <c r="W12" s="541"/>
      <c r="X12" s="541"/>
      <c r="Y12" s="541"/>
      <c r="Z12" s="541"/>
      <c r="AA12" s="541"/>
      <c r="AB12" s="541"/>
      <c r="AC12" s="541"/>
      <c r="AD12" s="541"/>
      <c r="AE12" s="541"/>
    </row>
    <row r="13" spans="1:49" ht="20.100000000000001" customHeight="1">
      <c r="A13" s="181"/>
      <c r="B13" s="181"/>
      <c r="C13" s="181"/>
      <c r="D13" s="181"/>
      <c r="E13" s="181"/>
      <c r="F13" s="181"/>
      <c r="G13" s="181"/>
      <c r="H13" s="181"/>
      <c r="I13" s="181"/>
      <c r="J13" s="181"/>
      <c r="K13" s="181"/>
      <c r="L13" s="181"/>
      <c r="M13" s="181"/>
      <c r="N13" s="181"/>
      <c r="O13" s="181"/>
      <c r="P13" s="181"/>
      <c r="Q13" s="181"/>
      <c r="R13" s="181"/>
      <c r="S13" s="541"/>
      <c r="T13" s="541"/>
      <c r="U13" s="541"/>
      <c r="V13" s="541"/>
      <c r="W13" s="541"/>
      <c r="X13" s="541"/>
      <c r="Y13" s="541"/>
      <c r="Z13" s="541"/>
      <c r="AA13" s="541"/>
      <c r="AB13" s="541"/>
      <c r="AC13" s="541"/>
      <c r="AD13" s="541"/>
      <c r="AE13" s="541"/>
    </row>
    <row r="14" spans="1:49" ht="20.100000000000001" customHeight="1">
      <c r="A14" s="181"/>
      <c r="B14" s="181"/>
      <c r="C14" s="181"/>
      <c r="D14" s="181"/>
      <c r="E14" s="181"/>
      <c r="F14" s="181"/>
      <c r="G14" s="181"/>
      <c r="H14" s="181"/>
      <c r="I14" s="181"/>
      <c r="J14" s="181"/>
      <c r="K14" s="181"/>
      <c r="L14" s="181"/>
      <c r="M14" s="181"/>
      <c r="N14" s="181"/>
      <c r="O14" s="181"/>
      <c r="P14" s="181"/>
      <c r="Q14" s="181"/>
      <c r="R14" s="181"/>
      <c r="S14" s="541">
        <f>'基礎情報入力シート（要入力）'!D8</f>
        <v>0</v>
      </c>
      <c r="T14" s="541"/>
      <c r="U14" s="541"/>
      <c r="V14" s="541"/>
      <c r="W14" s="541"/>
      <c r="X14" s="541"/>
      <c r="Y14" s="541"/>
      <c r="Z14" s="541"/>
      <c r="AA14" s="541"/>
      <c r="AB14" s="541"/>
      <c r="AC14" s="541"/>
      <c r="AD14" s="541"/>
      <c r="AE14" s="541"/>
    </row>
    <row r="15" spans="1:49" ht="20.100000000000001" customHeight="1">
      <c r="A15" s="181"/>
      <c r="B15" s="181"/>
      <c r="C15" s="181"/>
      <c r="D15" s="181"/>
      <c r="E15" s="181"/>
      <c r="F15" s="181"/>
      <c r="G15" s="181"/>
      <c r="H15" s="181"/>
      <c r="I15" s="181"/>
      <c r="J15" s="181"/>
      <c r="K15" s="181"/>
      <c r="L15" s="181"/>
      <c r="M15" s="181"/>
      <c r="N15" s="181"/>
      <c r="O15" s="181"/>
      <c r="P15" s="181"/>
      <c r="Q15" s="181"/>
      <c r="R15" s="181"/>
      <c r="S15" s="541"/>
      <c r="T15" s="541"/>
      <c r="U15" s="541"/>
      <c r="V15" s="541"/>
      <c r="W15" s="541"/>
      <c r="X15" s="541"/>
      <c r="Y15" s="541"/>
      <c r="Z15" s="541"/>
      <c r="AA15" s="541"/>
      <c r="AB15" s="541"/>
      <c r="AC15" s="541"/>
      <c r="AD15" s="541"/>
      <c r="AE15" s="541"/>
    </row>
    <row r="16" spans="1:49" ht="20.100000000000001" customHeight="1">
      <c r="A16" s="543" t="s">
        <v>453</v>
      </c>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row>
    <row r="17" spans="1:32" ht="20.100000000000001" customHeight="1">
      <c r="A17" s="544"/>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row>
    <row r="18" spans="1:32" ht="20.100000000000001" customHeight="1">
      <c r="A18" s="544"/>
      <c r="B18" s="544"/>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row>
    <row r="19" spans="1:32" ht="20.100000000000001" customHeight="1">
      <c r="A19" s="544"/>
      <c r="B19" s="544"/>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row>
    <row r="20" spans="1:32" ht="20.100000000000001" customHeight="1">
      <c r="A20" s="350"/>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row>
    <row r="21" spans="1:32" ht="20.100000000000001" customHeight="1">
      <c r="A21" s="181"/>
      <c r="B21" s="651" t="s">
        <v>455</v>
      </c>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row>
    <row r="22" spans="1:32" ht="20.100000000000001" customHeight="1">
      <c r="A22" s="181" t="s">
        <v>157</v>
      </c>
      <c r="B22" s="651" t="s">
        <v>454</v>
      </c>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row>
    <row r="23" spans="1:32" ht="20.100000000000001" customHeight="1">
      <c r="A23" s="181"/>
      <c r="B23" s="651" t="s">
        <v>445</v>
      </c>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row>
    <row r="24" spans="1:32" ht="19.5" customHeight="1">
      <c r="A24" s="181"/>
      <c r="B24" s="651" t="s">
        <v>446</v>
      </c>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row>
    <row r="25" spans="1:32" ht="20.100000000000001" customHeight="1">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row>
    <row r="26" spans="1:32" ht="39.950000000000003" customHeight="1">
      <c r="A26" s="181"/>
      <c r="C26" s="181" t="s">
        <v>447</v>
      </c>
      <c r="D26" s="181"/>
      <c r="E26" s="181"/>
      <c r="F26" s="181"/>
      <c r="G26" s="181"/>
      <c r="H26" s="181"/>
      <c r="I26" s="181"/>
      <c r="J26" s="181"/>
      <c r="K26" s="181"/>
      <c r="L26" s="181"/>
      <c r="M26" s="181" t="s">
        <v>162</v>
      </c>
      <c r="N26" s="566">
        <f>別紙５!E11</f>
        <v>0</v>
      </c>
      <c r="O26" s="567"/>
      <c r="P26" s="567"/>
      <c r="Q26" s="567"/>
      <c r="R26" s="567"/>
      <c r="S26" s="567"/>
      <c r="T26" s="567"/>
      <c r="U26" s="567"/>
      <c r="V26" s="567"/>
      <c r="W26" s="567"/>
      <c r="X26" s="567"/>
      <c r="Y26" s="181" t="s">
        <v>64</v>
      </c>
      <c r="Z26" s="181"/>
      <c r="AA26" s="181"/>
      <c r="AB26" s="181"/>
      <c r="AC26" s="181"/>
      <c r="AD26" s="181"/>
      <c r="AE26" s="181"/>
    </row>
    <row r="27" spans="1:32" ht="20.100000000000001" customHeight="1">
      <c r="A27" s="181"/>
      <c r="B27" s="181"/>
      <c r="C27" s="181" t="s">
        <v>456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row>
    <row r="28" spans="1:32" ht="20.100000000000001" customHeight="1">
      <c r="A28" s="181"/>
      <c r="B28" s="181"/>
      <c r="C28" s="181" t="s">
        <v>448</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row>
    <row r="29" spans="1:32" ht="20.100000000000001" customHeight="1">
      <c r="A29" s="181"/>
      <c r="B29" s="181"/>
      <c r="C29" s="181" t="s">
        <v>449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row>
    <row r="30" spans="1:32" ht="20.100000000000001" customHeight="1">
      <c r="A30" s="181"/>
      <c r="B30" s="181"/>
      <c r="C30" s="181" t="s">
        <v>165</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row>
    <row r="31" spans="1:32" ht="20.100000000000001" customHeight="1">
      <c r="A31" s="181"/>
      <c r="B31" s="181"/>
      <c r="C31" s="181" t="s">
        <v>450</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row>
    <row r="32" spans="1:32" ht="20.100000000000001" customHeight="1">
      <c r="A32" s="181"/>
      <c r="B32" s="181"/>
      <c r="C32" s="181" t="s">
        <v>451</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row>
    <row r="33" spans="1:31">
      <c r="A33" s="181"/>
      <c r="B33" s="181"/>
      <c r="C33" s="349" t="s">
        <v>452</v>
      </c>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181"/>
    </row>
    <row r="34" spans="1:31">
      <c r="A34" s="181"/>
      <c r="B34" s="181"/>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181"/>
    </row>
  </sheetData>
  <sheetProtection algorithmName="SHA-512" hashValue="pdGh86WTf3wxiOYlzDyN8OMSQrBdb8dH560SAfHh9tcHosBS/zxO5GWb6dW17vkXx4gkQhk38O1grZMxScsgqQ==" saltValue="p8t3f1ajqYGLZ+QucHWXqQ==" spinCount="100000" sheet="1" objects="1" scenarios="1"/>
  <mergeCells count="18">
    <mergeCell ref="N26:X26"/>
    <mergeCell ref="N8:R9"/>
    <mergeCell ref="S8:AE9"/>
    <mergeCell ref="N10:R11"/>
    <mergeCell ref="S10:AE11"/>
    <mergeCell ref="S12:AE13"/>
    <mergeCell ref="S14:AE15"/>
    <mergeCell ref="A16:AE19"/>
    <mergeCell ref="B21:AE21"/>
    <mergeCell ref="B22:AE22"/>
    <mergeCell ref="B23:AE23"/>
    <mergeCell ref="B24:AE24"/>
    <mergeCell ref="A1:R1"/>
    <mergeCell ref="W2:AE3"/>
    <mergeCell ref="AF2:AW3"/>
    <mergeCell ref="A4:H5"/>
    <mergeCell ref="N6:R7"/>
    <mergeCell ref="S6:AE7"/>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G11"/>
  <sheetViews>
    <sheetView showZeros="0" view="pageBreakPreview" zoomScale="85" zoomScaleNormal="100" zoomScaleSheetLayoutView="85" workbookViewId="0">
      <pane ySplit="8" topLeftCell="A9" activePane="bottomLeft" state="frozen"/>
      <selection activeCell="C5" sqref="C5"/>
      <selection pane="bottomLeft" activeCell="H7" sqref="H7"/>
    </sheetView>
  </sheetViews>
  <sheetFormatPr defaultColWidth="15" defaultRowHeight="17.45" customHeight="1"/>
  <cols>
    <col min="1" max="1" width="6.75" style="5" customWidth="1"/>
    <col min="2" max="2" width="38" style="5" customWidth="1"/>
    <col min="3" max="3" width="75.125" style="5" customWidth="1"/>
    <col min="4" max="5" width="18.75" style="5" customWidth="1"/>
    <col min="6" max="16384" width="15" style="5"/>
  </cols>
  <sheetData>
    <row r="1" spans="1:7" ht="15.6" customHeight="1">
      <c r="A1" s="6" t="s">
        <v>457</v>
      </c>
      <c r="F1" s="552"/>
      <c r="G1" s="552"/>
    </row>
    <row r="2" spans="1:7" ht="15.6" customHeight="1">
      <c r="A2" s="7"/>
      <c r="B2" s="40" t="s">
        <v>378</v>
      </c>
      <c r="C2" s="6" t="s">
        <v>528</v>
      </c>
      <c r="D2" s="6"/>
      <c r="E2" s="6"/>
      <c r="F2" s="552"/>
      <c r="G2" s="552"/>
    </row>
    <row r="3" spans="1:7" ht="15.6" customHeight="1">
      <c r="F3" s="552"/>
      <c r="G3" s="552"/>
    </row>
    <row r="4" spans="1:7" ht="15.6" customHeight="1">
      <c r="C4" s="9" t="s">
        <v>52</v>
      </c>
      <c r="D4" s="553">
        <f>'基礎情報入力シート（要入力）'!D7</f>
        <v>0</v>
      </c>
      <c r="E4" s="553"/>
      <c r="F4" s="552"/>
      <c r="G4" s="552"/>
    </row>
    <row r="5" spans="1:7" ht="15.6" customHeight="1">
      <c r="D5" s="553">
        <f>'基礎情報入力シート（要入力）'!D10</f>
        <v>0</v>
      </c>
      <c r="E5" s="553"/>
      <c r="F5" s="552"/>
      <c r="G5" s="552"/>
    </row>
    <row r="6" spans="1:7" ht="15.6" customHeight="1">
      <c r="A6" s="554" t="s">
        <v>3</v>
      </c>
      <c r="B6" s="555"/>
      <c r="C6" s="560" t="s">
        <v>10</v>
      </c>
      <c r="D6" s="354" t="s">
        <v>11</v>
      </c>
      <c r="E6" s="354" t="s">
        <v>12</v>
      </c>
      <c r="F6" s="351"/>
      <c r="G6" s="351"/>
    </row>
    <row r="7" spans="1:7" ht="15.6" customHeight="1">
      <c r="A7" s="556"/>
      <c r="B7" s="557"/>
      <c r="C7" s="561"/>
      <c r="D7" s="355" t="s">
        <v>75</v>
      </c>
      <c r="E7" s="87" t="s">
        <v>84</v>
      </c>
      <c r="F7" s="351"/>
      <c r="G7" s="351"/>
    </row>
    <row r="8" spans="1:7" ht="15.6" customHeight="1">
      <c r="A8" s="558"/>
      <c r="B8" s="559"/>
      <c r="C8" s="562"/>
      <c r="D8" s="66" t="s">
        <v>64</v>
      </c>
      <c r="E8" s="77" t="s">
        <v>74</v>
      </c>
    </row>
    <row r="9" spans="1:7" s="8" customFormat="1" ht="200.1" customHeight="1">
      <c r="A9" s="99" t="s">
        <v>57</v>
      </c>
      <c r="B9" s="97" t="s">
        <v>82</v>
      </c>
      <c r="C9" s="220"/>
      <c r="D9" s="98">
        <f>別紙６!C8</f>
        <v>0</v>
      </c>
      <c r="E9" s="98">
        <f>別紙６!G8</f>
        <v>0</v>
      </c>
    </row>
    <row r="10" spans="1:7" ht="200.1" customHeight="1">
      <c r="A10" s="222" t="s">
        <v>58</v>
      </c>
      <c r="B10" s="39" t="s">
        <v>14</v>
      </c>
      <c r="C10" s="326"/>
      <c r="D10" s="221">
        <f>別紙６!C9</f>
        <v>0</v>
      </c>
      <c r="E10" s="221">
        <f>別紙６!G9</f>
        <v>0</v>
      </c>
    </row>
    <row r="11" spans="1:7" s="8" customFormat="1" ht="34.9" customHeight="1">
      <c r="A11" s="63"/>
      <c r="B11" s="64" t="s">
        <v>15</v>
      </c>
      <c r="C11" s="65"/>
      <c r="D11" s="70">
        <f>SUM(D9:D10)</f>
        <v>0</v>
      </c>
      <c r="E11" s="70">
        <f>SUM(E9:E10)</f>
        <v>0</v>
      </c>
    </row>
  </sheetData>
  <sheetProtection algorithmName="SHA-512" hashValue="TJTP26HjDg7+PFE8ByCItTVL0Ks5KUBNky7ts4viPLxRhX/khu94bhve/tZZEEpHskHIdy1Pub/1gUd0yB7M0g==" saltValue="rOHrbT8h7Nzg174NCIeYeQ==" spinCount="100000" sheet="1" objects="1" scenarios="1"/>
  <mergeCells count="5">
    <mergeCell ref="F1:G5"/>
    <mergeCell ref="D4:E4"/>
    <mergeCell ref="D5:E5"/>
    <mergeCell ref="A6:B8"/>
    <mergeCell ref="C6:C8"/>
  </mergeCells>
  <phoneticPr fontId="2"/>
  <pageMargins left="0.39370078740157483" right="0.39370078740157483" top="0.78740157480314965" bottom="0.39370078740157483" header="0.31496062992125984" footer="0.31496062992125984"/>
  <pageSetup paperSize="9"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H10"/>
  <sheetViews>
    <sheetView showZeros="0" view="pageBreakPreview" zoomScale="115" zoomScaleNormal="80" zoomScaleSheetLayoutView="115" workbookViewId="0">
      <pane ySplit="7" topLeftCell="A8" activePane="bottomLeft" state="frozen"/>
      <selection activeCell="C5" sqref="C5"/>
      <selection pane="bottomLeft" activeCell="C9" sqref="C9"/>
    </sheetView>
  </sheetViews>
  <sheetFormatPr defaultColWidth="12.625" defaultRowHeight="12"/>
  <cols>
    <col min="1" max="1" width="6" style="5" customWidth="1"/>
    <col min="2" max="2" width="40.625" style="5" customWidth="1"/>
    <col min="3" max="7" width="18.625" style="1" customWidth="1"/>
    <col min="8" max="8" width="3" style="1" bestFit="1" customWidth="1"/>
    <col min="9" max="16384" width="12.625" style="1"/>
  </cols>
  <sheetData>
    <row r="1" spans="1:8" ht="13.5">
      <c r="A1" s="6" t="s">
        <v>458</v>
      </c>
    </row>
    <row r="2" spans="1:8" ht="14.25">
      <c r="A2" s="7"/>
      <c r="B2" s="565" t="s">
        <v>529</v>
      </c>
      <c r="C2" s="546"/>
      <c r="D2" s="546"/>
      <c r="E2" s="546"/>
      <c r="F2" s="546"/>
      <c r="G2" s="546"/>
    </row>
    <row r="4" spans="1:8" ht="16.899999999999999" customHeight="1">
      <c r="A4" s="352"/>
      <c r="B4" s="353"/>
      <c r="C4" s="78"/>
      <c r="D4" s="78"/>
      <c r="E4" s="78"/>
      <c r="F4" s="80"/>
      <c r="G4" s="78"/>
    </row>
    <row r="5" spans="1:8" ht="42" customHeight="1">
      <c r="A5" s="556" t="s">
        <v>3</v>
      </c>
      <c r="B5" s="557"/>
      <c r="C5" s="79" t="s">
        <v>72</v>
      </c>
      <c r="D5" s="79" t="s">
        <v>71</v>
      </c>
      <c r="E5" s="79" t="s">
        <v>73</v>
      </c>
      <c r="F5" s="81" t="s">
        <v>5</v>
      </c>
      <c r="G5" s="79" t="s">
        <v>4</v>
      </c>
    </row>
    <row r="6" spans="1:8" ht="14.45" customHeight="1">
      <c r="A6" s="556"/>
      <c r="B6" s="557"/>
      <c r="C6" s="81" t="s">
        <v>24</v>
      </c>
      <c r="D6" s="81" t="s">
        <v>23</v>
      </c>
      <c r="E6" s="81" t="s">
        <v>53</v>
      </c>
      <c r="F6" s="79" t="s">
        <v>54</v>
      </c>
      <c r="G6" s="76" t="s">
        <v>83</v>
      </c>
    </row>
    <row r="7" spans="1:8" s="2" customFormat="1" ht="14.45" customHeight="1">
      <c r="A7" s="563"/>
      <c r="B7" s="564"/>
      <c r="C7" s="74" t="s">
        <v>64</v>
      </c>
      <c r="D7" s="74" t="s">
        <v>64</v>
      </c>
      <c r="E7" s="74" t="s">
        <v>64</v>
      </c>
      <c r="F7" s="74" t="s">
        <v>64</v>
      </c>
      <c r="G7" s="75" t="s">
        <v>74</v>
      </c>
    </row>
    <row r="8" spans="1:8" s="3" customFormat="1" ht="39" customHeight="1">
      <c r="A8" s="41" t="s">
        <v>57</v>
      </c>
      <c r="B8" s="88" t="s">
        <v>13</v>
      </c>
      <c r="C8" s="67">
        <f>'別紙４ (1)'!H33</f>
        <v>0</v>
      </c>
      <c r="D8" s="169"/>
      <c r="E8" s="68">
        <f t="shared" ref="E8:E9" si="0">C8-D8</f>
        <v>0</v>
      </c>
      <c r="F8" s="68">
        <f>'別紙４ (1)'!I34</f>
        <v>0</v>
      </c>
      <c r="G8" s="68">
        <f>ROUNDDOWN(MIN(F8,E8),-3)</f>
        <v>0</v>
      </c>
      <c r="H8" s="4"/>
    </row>
    <row r="9" spans="1:8" s="3" customFormat="1" ht="39" customHeight="1">
      <c r="A9" s="43" t="s">
        <v>58</v>
      </c>
      <c r="B9" s="39" t="s">
        <v>14</v>
      </c>
      <c r="C9" s="67">
        <f>'別紙４ (2)'!H13+'別紙４ (2)'!H24+'別紙４ー② (2)'!H13+'別紙４ー② (2)'!H25</f>
        <v>0</v>
      </c>
      <c r="D9" s="169"/>
      <c r="E9" s="68">
        <f t="shared" si="0"/>
        <v>0</v>
      </c>
      <c r="F9" s="68">
        <f>'別紙４ (2)'!I24+'別紙４ (2)'!I13+'別紙４ー② (2)'!I25+'別紙４ー② (2)'!I13</f>
        <v>0</v>
      </c>
      <c r="G9" s="68">
        <f>ROUNDDOWN(MIN(F9,E9),-3)</f>
        <v>0</v>
      </c>
      <c r="H9" s="4"/>
    </row>
    <row r="10" spans="1:8" ht="39" customHeight="1">
      <c r="A10" s="63"/>
      <c r="B10" s="64" t="s">
        <v>15</v>
      </c>
      <c r="C10" s="69">
        <f>SUM(C8:C9)</f>
        <v>0</v>
      </c>
      <c r="D10" s="69">
        <f>SUM(D8:D9)</f>
        <v>0</v>
      </c>
      <c r="E10" s="69">
        <f t="shared" ref="E10:G10" si="1">SUM(E8:E9)</f>
        <v>0</v>
      </c>
      <c r="F10" s="69">
        <f t="shared" si="1"/>
        <v>0</v>
      </c>
      <c r="G10" s="69">
        <f t="shared" si="1"/>
        <v>0</v>
      </c>
    </row>
  </sheetData>
  <sheetProtection algorithmName="SHA-512" hashValue="fG+WJUCsV+o406rvtQTk7MPvz0y/3at3L2vGgStGdbuAmfSQjxlu+u5hcsqI7aVbtMDN+mVWTUJGuJI+Zq1StQ==" saltValue="IuF0vkJ/prLApPNcGH8zjQ==" spinCount="100000" sheet="1" objects="1" scenarios="1"/>
  <mergeCells count="4">
    <mergeCell ref="B2:G2"/>
    <mergeCell ref="A5:B5"/>
    <mergeCell ref="A6:B6"/>
    <mergeCell ref="A7:B7"/>
  </mergeCells>
  <phoneticPr fontId="2"/>
  <pageMargins left="0.39370078740157483" right="0.39370078740157483" top="0.78740157480314965" bottom="0.39370078740157483" header="0.31496062992125984" footer="0.31496062992125984"/>
  <pageSetup paperSize="9" scale="9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L34"/>
  <sheetViews>
    <sheetView showZeros="0" view="pageBreakPreview" zoomScale="75" zoomScaleNormal="100" zoomScaleSheetLayoutView="75" workbookViewId="0">
      <selection activeCell="D23" sqref="D23"/>
    </sheetView>
  </sheetViews>
  <sheetFormatPr defaultColWidth="9" defaultRowHeight="25.15" customHeight="1"/>
  <cols>
    <col min="1" max="1" width="29.5" style="47" customWidth="1"/>
    <col min="2" max="2" width="8.625" style="47" bestFit="1" customWidth="1"/>
    <col min="3" max="9" width="17.25" style="47" customWidth="1"/>
    <col min="10" max="10" width="11.75" style="47" customWidth="1"/>
    <col min="11" max="16384" width="9" style="47"/>
  </cols>
  <sheetData>
    <row r="1" spans="1:12" ht="21.6" customHeight="1">
      <c r="A1" s="46" t="s">
        <v>474</v>
      </c>
      <c r="B1" s="46"/>
    </row>
    <row r="2" spans="1:12" ht="25.15" customHeight="1">
      <c r="A2" s="49" t="s">
        <v>90</v>
      </c>
      <c r="B2" s="49"/>
    </row>
    <row r="3" spans="1:12" ht="25.15" customHeight="1">
      <c r="A3" s="52" t="s">
        <v>91</v>
      </c>
      <c r="B3" s="52"/>
      <c r="C3" s="52"/>
      <c r="D3" s="52"/>
      <c r="E3" s="52"/>
      <c r="F3" s="52"/>
      <c r="G3" s="52"/>
      <c r="H3" s="52"/>
      <c r="I3" s="52"/>
    </row>
    <row r="4" spans="1:12" ht="25.15" customHeight="1">
      <c r="A4" s="91" t="s">
        <v>18</v>
      </c>
      <c r="B4" s="91"/>
      <c r="C4" s="52"/>
      <c r="D4" s="52"/>
      <c r="E4" s="52"/>
      <c r="F4" s="52"/>
      <c r="G4" s="52"/>
      <c r="H4" s="52"/>
      <c r="I4" s="52"/>
    </row>
    <row r="5" spans="1:12" ht="25.15" customHeight="1">
      <c r="A5" s="605" t="s">
        <v>1</v>
      </c>
      <c r="B5" s="605"/>
      <c r="C5" s="605"/>
      <c r="D5" s="606" t="s">
        <v>9</v>
      </c>
      <c r="E5" s="608" t="s">
        <v>0</v>
      </c>
      <c r="F5" s="609"/>
      <c r="G5" s="610" t="s">
        <v>92</v>
      </c>
      <c r="H5" s="611"/>
      <c r="I5" s="71" t="s">
        <v>68</v>
      </c>
      <c r="J5" s="603" t="s">
        <v>70</v>
      </c>
    </row>
    <row r="6" spans="1:12" ht="25.15" customHeight="1">
      <c r="A6" s="605"/>
      <c r="B6" s="605"/>
      <c r="C6" s="605"/>
      <c r="D6" s="607"/>
      <c r="E6" s="358" t="s">
        <v>69</v>
      </c>
      <c r="F6" s="358" t="s">
        <v>66</v>
      </c>
      <c r="G6" s="358" t="s">
        <v>69</v>
      </c>
      <c r="H6" s="359" t="s">
        <v>67</v>
      </c>
      <c r="I6" s="73" t="s">
        <v>62</v>
      </c>
      <c r="J6" s="604"/>
    </row>
    <row r="7" spans="1:12" ht="25.15" customHeight="1">
      <c r="A7" s="612" t="s">
        <v>7</v>
      </c>
      <c r="B7" s="614" t="s">
        <v>85</v>
      </c>
      <c r="C7" s="357" t="s">
        <v>19</v>
      </c>
      <c r="D7" s="219">
        <f>IF('基礎情報入力シート（要入力）'!$D$11='別紙６ (１)'!$L$9,'空床数計算シート(集計)'!D5, )</f>
        <v>0</v>
      </c>
      <c r="E7" s="53"/>
      <c r="F7" s="53">
        <f t="shared" ref="F7:F13" si="0">D7*E7</f>
        <v>0</v>
      </c>
      <c r="G7" s="333"/>
      <c r="H7" s="53">
        <f>D7*G7</f>
        <v>0</v>
      </c>
      <c r="I7" s="53">
        <f t="shared" ref="I7:I13" si="1">MIN(F7,H7)</f>
        <v>0</v>
      </c>
      <c r="J7" s="400"/>
    </row>
    <row r="8" spans="1:12" ht="25.15" customHeight="1">
      <c r="A8" s="613"/>
      <c r="B8" s="614"/>
      <c r="C8" s="54" t="s">
        <v>20</v>
      </c>
      <c r="D8" s="219">
        <f>IF('基礎情報入力シート（要入力）'!$D$11='別紙６ (１)'!$L$9,'空床数計算シート(集計)'!D6, )</f>
        <v>0</v>
      </c>
      <c r="E8" s="53"/>
      <c r="F8" s="53">
        <f t="shared" si="0"/>
        <v>0</v>
      </c>
      <c r="G8" s="333"/>
      <c r="H8" s="53">
        <f t="shared" ref="H8:H13" si="2">D8*G8</f>
        <v>0</v>
      </c>
      <c r="I8" s="53">
        <f t="shared" si="1"/>
        <v>0</v>
      </c>
      <c r="J8" s="400"/>
    </row>
    <row r="9" spans="1:12" ht="24" customHeight="1">
      <c r="A9" s="613"/>
      <c r="B9" s="614"/>
      <c r="C9" s="357" t="s">
        <v>2</v>
      </c>
      <c r="D9" s="219">
        <f>IF('基礎情報入力シート（要入力）'!$D$11='別紙６ (１)'!$L$9,'空床数計算シート(集計)'!D7, )</f>
        <v>0</v>
      </c>
      <c r="E9" s="53"/>
      <c r="F9" s="53">
        <f t="shared" si="0"/>
        <v>0</v>
      </c>
      <c r="G9" s="333"/>
      <c r="H9" s="53">
        <f t="shared" si="2"/>
        <v>0</v>
      </c>
      <c r="I9" s="53">
        <f t="shared" si="1"/>
        <v>0</v>
      </c>
      <c r="J9" s="400"/>
      <c r="L9" s="183" t="s">
        <v>172</v>
      </c>
    </row>
    <row r="10" spans="1:12" ht="25.15" customHeight="1">
      <c r="A10" s="615" t="s">
        <v>8</v>
      </c>
      <c r="B10" s="616"/>
      <c r="C10" s="93" t="s">
        <v>19</v>
      </c>
      <c r="D10" s="219">
        <f>IF('基礎情報入力シート（要入力）'!$D$11='別紙６ (１)'!$L$9,'空床数計算シート(集計)'!D20, )</f>
        <v>0</v>
      </c>
      <c r="E10" s="48"/>
      <c r="F10" s="48">
        <f t="shared" si="0"/>
        <v>0</v>
      </c>
      <c r="G10" s="334"/>
      <c r="H10" s="53">
        <f t="shared" si="2"/>
        <v>0</v>
      </c>
      <c r="I10" s="48">
        <f t="shared" si="1"/>
        <v>0</v>
      </c>
      <c r="J10" s="400"/>
      <c r="L10" s="195" t="s">
        <v>346</v>
      </c>
    </row>
    <row r="11" spans="1:12" ht="25.15" customHeight="1">
      <c r="A11" s="617"/>
      <c r="B11" s="618"/>
      <c r="C11" s="54" t="s">
        <v>20</v>
      </c>
      <c r="D11" s="219">
        <f>IF('基礎情報入力シート（要入力）'!$D$11='別紙６ (１)'!$L$9,'空床数計算シート(集計)'!D21, )</f>
        <v>0</v>
      </c>
      <c r="E11" s="48"/>
      <c r="F11" s="48">
        <f t="shared" si="0"/>
        <v>0</v>
      </c>
      <c r="G11" s="334"/>
      <c r="H11" s="53">
        <f t="shared" si="2"/>
        <v>0</v>
      </c>
      <c r="I11" s="48">
        <f t="shared" si="1"/>
        <v>0</v>
      </c>
      <c r="J11" s="400"/>
    </row>
    <row r="12" spans="1:12" ht="25.15" customHeight="1">
      <c r="A12" s="617"/>
      <c r="B12" s="618"/>
      <c r="C12" s="54" t="s">
        <v>6</v>
      </c>
      <c r="D12" s="219">
        <f>IF('基礎情報入力シート（要入力）'!$D$11='別紙６ (１)'!$L$9,'空床数計算シート(集計)'!D22, )</f>
        <v>0</v>
      </c>
      <c r="E12" s="48"/>
      <c r="F12" s="48">
        <f t="shared" si="0"/>
        <v>0</v>
      </c>
      <c r="G12" s="334"/>
      <c r="H12" s="53">
        <f t="shared" si="2"/>
        <v>0</v>
      </c>
      <c r="I12" s="48">
        <f t="shared" si="1"/>
        <v>0</v>
      </c>
      <c r="J12" s="400"/>
    </row>
    <row r="13" spans="1:12" ht="25.15" customHeight="1">
      <c r="A13" s="619"/>
      <c r="B13" s="620"/>
      <c r="C13" s="93" t="s">
        <v>2</v>
      </c>
      <c r="D13" s="219">
        <f>IF('基礎情報入力シート（要入力）'!$D$11='別紙６ (１)'!$L$9,'空床数計算シート(集計)'!D23, )</f>
        <v>0</v>
      </c>
      <c r="E13" s="48"/>
      <c r="F13" s="48">
        <f t="shared" si="0"/>
        <v>0</v>
      </c>
      <c r="G13" s="334"/>
      <c r="H13" s="53">
        <f t="shared" si="2"/>
        <v>0</v>
      </c>
      <c r="I13" s="48">
        <f t="shared" si="1"/>
        <v>0</v>
      </c>
      <c r="J13" s="400"/>
    </row>
    <row r="14" spans="1:12" ht="25.15" customHeight="1">
      <c r="B14" s="51"/>
      <c r="C14" s="51"/>
      <c r="G14" s="89" t="s">
        <v>47</v>
      </c>
      <c r="H14" s="55">
        <f>SUM(H7:H13)</f>
        <v>0</v>
      </c>
      <c r="I14" s="56">
        <f>SUM(I7:I13)</f>
        <v>0</v>
      </c>
    </row>
    <row r="15" spans="1:12" ht="25.15" customHeight="1">
      <c r="A15" s="91" t="s">
        <v>21</v>
      </c>
      <c r="B15" s="91"/>
      <c r="C15" s="52"/>
      <c r="D15" s="52"/>
      <c r="E15" s="52"/>
      <c r="F15" s="52"/>
      <c r="G15" s="52"/>
      <c r="H15" s="52"/>
      <c r="I15" s="52"/>
    </row>
    <row r="16" spans="1:12" ht="25.15" customHeight="1">
      <c r="A16" s="605" t="s">
        <v>1</v>
      </c>
      <c r="B16" s="605"/>
      <c r="C16" s="605"/>
      <c r="D16" s="606" t="s">
        <v>9</v>
      </c>
      <c r="E16" s="608" t="s">
        <v>0</v>
      </c>
      <c r="F16" s="609"/>
      <c r="G16" s="610" t="s">
        <v>93</v>
      </c>
      <c r="H16" s="611"/>
      <c r="I16" s="71" t="s">
        <v>68</v>
      </c>
      <c r="J16" s="603" t="s">
        <v>70</v>
      </c>
    </row>
    <row r="17" spans="1:10" ht="25.15" customHeight="1">
      <c r="A17" s="605"/>
      <c r="B17" s="605"/>
      <c r="C17" s="605"/>
      <c r="D17" s="607"/>
      <c r="E17" s="358" t="s">
        <v>69</v>
      </c>
      <c r="F17" s="358" t="s">
        <v>66</v>
      </c>
      <c r="G17" s="358" t="s">
        <v>69</v>
      </c>
      <c r="H17" s="359" t="s">
        <v>67</v>
      </c>
      <c r="I17" s="73" t="s">
        <v>62</v>
      </c>
      <c r="J17" s="604"/>
    </row>
    <row r="18" spans="1:10" ht="27" customHeight="1">
      <c r="A18" s="612" t="s">
        <v>7</v>
      </c>
      <c r="B18" s="614" t="s">
        <v>85</v>
      </c>
      <c r="C18" s="357" t="s">
        <v>16</v>
      </c>
      <c r="D18" s="219">
        <f>IF('基礎情報入力シート（要入力）'!$D$11='別紙６ (１)'!$L$10,'空床数計算シート(集計)'!D5,IF('基礎情報入力シート（要入力）'!$D$12='別紙６ (１)'!$L$10,'空床数計算シート(集計_申請区分②) '!D5,))</f>
        <v>0</v>
      </c>
      <c r="E18" s="53">
        <v>97000</v>
      </c>
      <c r="F18" s="53">
        <f t="shared" ref="F18:F23" si="3">D18*E18</f>
        <v>0</v>
      </c>
      <c r="G18" s="394"/>
      <c r="H18" s="53">
        <f>D18*G18</f>
        <v>0</v>
      </c>
      <c r="I18" s="48">
        <f t="shared" ref="I18:I23" si="4">MIN(F18,H18)</f>
        <v>0</v>
      </c>
      <c r="J18" s="168"/>
    </row>
    <row r="19" spans="1:10" ht="27" customHeight="1">
      <c r="A19" s="613"/>
      <c r="B19" s="614"/>
      <c r="C19" s="54" t="s">
        <v>61</v>
      </c>
      <c r="D19" s="219">
        <f>IF('基礎情報入力シート（要入力）'!$D$11='別紙６ (１)'!$L$10,'空床数計算シート(集計)'!D6,IF('基礎情報入力シート（要入力）'!$D$12='別紙６ (１)'!$L$10,'空床数計算シート(集計_申請区分②) '!D6,))</f>
        <v>0</v>
      </c>
      <c r="E19" s="53">
        <v>41000</v>
      </c>
      <c r="F19" s="53">
        <f t="shared" si="3"/>
        <v>0</v>
      </c>
      <c r="G19" s="394"/>
      <c r="H19" s="53">
        <f t="shared" ref="H19:H23" si="5">D19*G19</f>
        <v>0</v>
      </c>
      <c r="I19" s="48">
        <f t="shared" si="4"/>
        <v>0</v>
      </c>
      <c r="J19" s="168"/>
    </row>
    <row r="20" spans="1:10" ht="27" customHeight="1">
      <c r="A20" s="613"/>
      <c r="B20" s="614"/>
      <c r="C20" s="357" t="s">
        <v>2</v>
      </c>
      <c r="D20" s="219">
        <f>IF('基礎情報入力シート（要入力）'!$D$11='別紙６ (１)'!$L$10,'空床数計算シート(集計)'!D7,IF('基礎情報入力シート（要入力）'!$D$12='別紙６ (１)'!$L$10,'空床数計算シート(集計_申請区分②) '!D7,))</f>
        <v>0</v>
      </c>
      <c r="E20" s="53">
        <v>16000</v>
      </c>
      <c r="F20" s="53">
        <f t="shared" si="3"/>
        <v>0</v>
      </c>
      <c r="G20" s="394"/>
      <c r="H20" s="53">
        <f t="shared" si="5"/>
        <v>0</v>
      </c>
      <c r="I20" s="48">
        <f t="shared" si="4"/>
        <v>0</v>
      </c>
      <c r="J20" s="168"/>
    </row>
    <row r="21" spans="1:10" ht="27" customHeight="1">
      <c r="A21" s="615" t="s">
        <v>8</v>
      </c>
      <c r="B21" s="616"/>
      <c r="C21" s="93" t="s">
        <v>16</v>
      </c>
      <c r="D21" s="219">
        <f>IF('基礎情報入力シート（要入力）'!$D$11='別紙６ (１)'!$L$10,'空床数計算シート(集計)'!D20,IF('基礎情報入力シート（要入力）'!$D$12='別紙６ (１)'!$L$10,'空床数計算シート(集計_申請区分②) '!D11,))</f>
        <v>0</v>
      </c>
      <c r="E21" s="48">
        <v>97000</v>
      </c>
      <c r="F21" s="48">
        <f t="shared" si="3"/>
        <v>0</v>
      </c>
      <c r="G21" s="395"/>
      <c r="H21" s="53">
        <f t="shared" si="5"/>
        <v>0</v>
      </c>
      <c r="I21" s="48">
        <f t="shared" si="4"/>
        <v>0</v>
      </c>
      <c r="J21" s="168"/>
    </row>
    <row r="22" spans="1:10" ht="27" customHeight="1">
      <c r="A22" s="617"/>
      <c r="B22" s="618"/>
      <c r="C22" s="54" t="s">
        <v>61</v>
      </c>
      <c r="D22" s="219">
        <f>IF('基礎情報入力シート（要入力）'!$D$11='別紙６ (１)'!$L$10,'空床数計算シート(集計)'!D21,IF('基礎情報入力シート（要入力）'!$D$12='別紙６ (１)'!$L$10,'空床数計算シート(集計_申請区分②) '!D12,))</f>
        <v>0</v>
      </c>
      <c r="E22" s="50">
        <v>41000</v>
      </c>
      <c r="F22" s="48">
        <f t="shared" si="3"/>
        <v>0</v>
      </c>
      <c r="G22" s="396"/>
      <c r="H22" s="53">
        <f t="shared" si="5"/>
        <v>0</v>
      </c>
      <c r="I22" s="48">
        <f t="shared" si="4"/>
        <v>0</v>
      </c>
      <c r="J22" s="168"/>
    </row>
    <row r="23" spans="1:10" ht="27" customHeight="1">
      <c r="A23" s="619"/>
      <c r="B23" s="620"/>
      <c r="C23" s="93" t="s">
        <v>2</v>
      </c>
      <c r="D23" s="219">
        <f>IF('基礎情報入力シート（要入力）'!$D$11='別紙６ (１)'!$L$10,'空床数計算シート(集計)'!D23,IF('基礎情報入力シート（要入力）'!$D$12='別紙６ (１)'!$L$10,'空床数計算シート(集計_申請区分②) '!D13,))</f>
        <v>0</v>
      </c>
      <c r="E23" s="50">
        <v>16000</v>
      </c>
      <c r="F23" s="48">
        <f t="shared" si="3"/>
        <v>0</v>
      </c>
      <c r="G23" s="396"/>
      <c r="H23" s="53">
        <f t="shared" si="5"/>
        <v>0</v>
      </c>
      <c r="I23" s="48">
        <f t="shared" si="4"/>
        <v>0</v>
      </c>
      <c r="J23" s="168"/>
    </row>
    <row r="24" spans="1:10" ht="25.15" customHeight="1">
      <c r="A24" s="96"/>
      <c r="B24" s="51"/>
      <c r="C24" s="51"/>
      <c r="G24" s="57" t="s">
        <v>46</v>
      </c>
      <c r="H24" s="72">
        <f>SUM(H18:H23)</f>
        <v>0</v>
      </c>
      <c r="I24" s="62">
        <f>SUM(I18:I23)</f>
        <v>0</v>
      </c>
    </row>
    <row r="25" spans="1:10" ht="10.15" customHeight="1">
      <c r="B25" s="51"/>
      <c r="C25" s="51"/>
      <c r="G25" s="101"/>
      <c r="H25" s="102"/>
      <c r="I25" s="102"/>
    </row>
    <row r="26" spans="1:10" ht="18.600000000000001" customHeight="1">
      <c r="A26" s="94" t="s">
        <v>94</v>
      </c>
      <c r="B26" s="94"/>
      <c r="C26" s="51"/>
      <c r="D26" s="35"/>
      <c r="E26" s="35"/>
      <c r="F26" s="51"/>
      <c r="G26" s="51"/>
      <c r="H26" s="95"/>
      <c r="I26" s="95"/>
    </row>
    <row r="27" spans="1:10" ht="27" customHeight="1">
      <c r="A27" s="623" t="s">
        <v>545</v>
      </c>
      <c r="B27" s="623"/>
      <c r="C27" s="623"/>
      <c r="D27" s="623"/>
      <c r="E27" s="623"/>
      <c r="F27" s="623"/>
      <c r="G27" s="623"/>
      <c r="H27" s="623"/>
      <c r="I27" s="623"/>
    </row>
    <row r="28" spans="1:10" ht="20.45" customHeight="1">
      <c r="A28" s="624" t="s">
        <v>17</v>
      </c>
      <c r="B28" s="624"/>
      <c r="C28" s="624"/>
      <c r="D28" s="624"/>
      <c r="E28" s="624"/>
      <c r="F28" s="624"/>
      <c r="G28" s="624"/>
      <c r="H28" s="624"/>
      <c r="I28" s="624"/>
    </row>
    <row r="29" spans="1:10" ht="39.950000000000003" customHeight="1">
      <c r="A29" s="623" t="s">
        <v>95</v>
      </c>
      <c r="B29" s="623"/>
      <c r="C29" s="623"/>
      <c r="D29" s="623"/>
      <c r="E29" s="623"/>
      <c r="F29" s="623"/>
      <c r="G29" s="623"/>
      <c r="H29" s="623"/>
      <c r="I29" s="623"/>
    </row>
    <row r="30" spans="1:10" ht="29.45" customHeight="1">
      <c r="A30" s="623" t="s">
        <v>60</v>
      </c>
      <c r="B30" s="623"/>
      <c r="C30" s="623"/>
      <c r="D30" s="623"/>
      <c r="E30" s="623"/>
      <c r="F30" s="623"/>
      <c r="G30" s="623"/>
      <c r="H30" s="623"/>
      <c r="I30" s="623"/>
    </row>
    <row r="31" spans="1:10" ht="18" customHeight="1">
      <c r="A31" s="623" t="s">
        <v>26</v>
      </c>
      <c r="B31" s="623"/>
      <c r="C31" s="623"/>
      <c r="D31" s="623"/>
      <c r="E31" s="623"/>
      <c r="F31" s="623"/>
      <c r="G31" s="623"/>
      <c r="H31" s="623"/>
      <c r="I31" s="623"/>
    </row>
    <row r="32" spans="1:10" ht="9.9499999999999993" customHeight="1" thickBot="1">
      <c r="B32" s="34"/>
      <c r="D32" s="51"/>
      <c r="E32" s="51"/>
      <c r="F32" s="51"/>
      <c r="G32" s="51"/>
      <c r="H32" s="51"/>
    </row>
    <row r="33" spans="2:9" ht="25.15" customHeight="1" thickBot="1">
      <c r="B33" s="34"/>
      <c r="E33" s="621" t="s">
        <v>63</v>
      </c>
      <c r="F33" s="622"/>
      <c r="G33" s="356" t="s">
        <v>86</v>
      </c>
      <c r="H33" s="45">
        <f>H14+H24</f>
        <v>0</v>
      </c>
      <c r="I33" s="59"/>
    </row>
    <row r="34" spans="2:9" ht="25.15" customHeight="1" thickBot="1">
      <c r="B34" s="34"/>
      <c r="E34" s="621" t="s">
        <v>55</v>
      </c>
      <c r="F34" s="622"/>
      <c r="G34" s="356" t="s">
        <v>86</v>
      </c>
      <c r="H34" s="58"/>
      <c r="I34" s="45">
        <f>I14+I24</f>
        <v>0</v>
      </c>
    </row>
  </sheetData>
  <sheetProtection algorithmName="SHA-512" hashValue="L14TmAL/mu8Itkde4MLlGzBwPHoDk9Pdp+V6aJfIhVZlcCgzuCI982CZ1nCsduZx8Kd/2YClae0DJiohe3A3sw==" saltValue="+6X9y21hEIYiC+lBDiCr1Q==" spinCount="100000" sheet="1" objects="1" scenarios="1"/>
  <mergeCells count="23">
    <mergeCell ref="A30:I30"/>
    <mergeCell ref="A31:I31"/>
    <mergeCell ref="E33:F33"/>
    <mergeCell ref="E34:F34"/>
    <mergeCell ref="A18:A20"/>
    <mergeCell ref="B18:B20"/>
    <mergeCell ref="A21:B23"/>
    <mergeCell ref="A27:I27"/>
    <mergeCell ref="A28:I28"/>
    <mergeCell ref="A29:I29"/>
    <mergeCell ref="J16:J17"/>
    <mergeCell ref="A5:C6"/>
    <mergeCell ref="D5:D6"/>
    <mergeCell ref="E5:F5"/>
    <mergeCell ref="G5:H5"/>
    <mergeCell ref="J5:J6"/>
    <mergeCell ref="A7:A9"/>
    <mergeCell ref="B7:B9"/>
    <mergeCell ref="A10:B13"/>
    <mergeCell ref="A16:C17"/>
    <mergeCell ref="D16:D17"/>
    <mergeCell ref="E16:F16"/>
    <mergeCell ref="G16:H16"/>
  </mergeCells>
  <phoneticPr fontId="2"/>
  <dataValidations count="1">
    <dataValidation allowBlank="1" showInputMessage="1" sqref="L9"/>
  </dataValidations>
  <printOptions horizontalCentered="1"/>
  <pageMargins left="0.25" right="0.25" top="0.75" bottom="0.75" header="0.3" footer="0.3"/>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V30"/>
  <sheetViews>
    <sheetView showZeros="0" view="pageBreakPreview" zoomScale="85" zoomScaleNormal="100" zoomScaleSheetLayoutView="85" workbookViewId="0">
      <selection activeCell="D23" sqref="D23"/>
    </sheetView>
  </sheetViews>
  <sheetFormatPr defaultColWidth="9" defaultRowHeight="25.15" customHeight="1"/>
  <cols>
    <col min="1" max="1" width="29.5" style="47" customWidth="1"/>
    <col min="2" max="2" width="8.625" style="47" bestFit="1" customWidth="1"/>
    <col min="3" max="9" width="17.25" style="47" customWidth="1"/>
    <col min="10" max="10" width="11.75" style="47" customWidth="1"/>
    <col min="11" max="16384" width="9" style="47"/>
  </cols>
  <sheetData>
    <row r="1" spans="1:22" ht="21.6" customHeight="1">
      <c r="A1" s="196" t="s">
        <v>522</v>
      </c>
      <c r="B1" s="196"/>
      <c r="C1" s="197"/>
      <c r="D1" s="197"/>
      <c r="E1" s="197"/>
      <c r="F1" s="197"/>
      <c r="G1" s="197"/>
      <c r="H1" s="197"/>
      <c r="I1" s="197"/>
      <c r="J1" s="197"/>
      <c r="K1" s="197"/>
    </row>
    <row r="2" spans="1:22" ht="25.15" customHeight="1">
      <c r="A2" s="198" t="s">
        <v>77</v>
      </c>
      <c r="B2" s="198"/>
      <c r="C2" s="197"/>
      <c r="D2" s="197"/>
      <c r="E2" s="197"/>
      <c r="F2" s="197"/>
      <c r="G2" s="197"/>
      <c r="H2" s="197"/>
      <c r="I2" s="197"/>
      <c r="J2" s="197"/>
      <c r="K2" s="197"/>
    </row>
    <row r="3" spans="1:22" ht="25.15" customHeight="1">
      <c r="A3" s="199" t="s">
        <v>80</v>
      </c>
      <c r="B3" s="199"/>
      <c r="C3" s="200"/>
      <c r="D3" s="200"/>
      <c r="E3" s="200"/>
      <c r="F3" s="200"/>
      <c r="G3" s="200"/>
      <c r="H3" s="200"/>
      <c r="I3" s="200"/>
      <c r="J3" s="197"/>
      <c r="K3" s="197"/>
    </row>
    <row r="4" spans="1:22" ht="25.15" customHeight="1">
      <c r="A4" s="627" t="s">
        <v>1</v>
      </c>
      <c r="B4" s="627"/>
      <c r="C4" s="627"/>
      <c r="D4" s="627" t="s">
        <v>9</v>
      </c>
      <c r="E4" s="628" t="s">
        <v>0</v>
      </c>
      <c r="F4" s="629"/>
      <c r="G4" s="630" t="s">
        <v>93</v>
      </c>
      <c r="H4" s="631"/>
      <c r="I4" s="201" t="s">
        <v>68</v>
      </c>
      <c r="J4" s="625" t="s">
        <v>70</v>
      </c>
      <c r="K4" s="197"/>
      <c r="L4" s="195" t="s">
        <v>347</v>
      </c>
    </row>
    <row r="5" spans="1:22" ht="25.15" customHeight="1">
      <c r="A5" s="627"/>
      <c r="B5" s="627"/>
      <c r="C5" s="627"/>
      <c r="D5" s="627"/>
      <c r="E5" s="361" t="s">
        <v>69</v>
      </c>
      <c r="F5" s="361" t="s">
        <v>66</v>
      </c>
      <c r="G5" s="361" t="s">
        <v>69</v>
      </c>
      <c r="H5" s="202" t="s">
        <v>67</v>
      </c>
      <c r="I5" s="203" t="s">
        <v>62</v>
      </c>
      <c r="J5" s="626"/>
      <c r="K5" s="197"/>
      <c r="L5" s="195" t="s">
        <v>348</v>
      </c>
    </row>
    <row r="6" spans="1:22" ht="25.15" customHeight="1">
      <c r="A6" s="632" t="s">
        <v>7</v>
      </c>
      <c r="B6" s="634" t="s">
        <v>85</v>
      </c>
      <c r="C6" s="360" t="s">
        <v>19</v>
      </c>
      <c r="D6" s="219">
        <f>IF('基礎情報入力シート（要入力）'!$D$11='別紙６ (２)'!$L$4,'空床数計算シート(集計)'!D10+'空床数計算シート(クラスター集計)'!D5, )</f>
        <v>0</v>
      </c>
      <c r="E6" s="204">
        <v>436000</v>
      </c>
      <c r="F6" s="204">
        <f t="shared" ref="F6:F12" si="0">D6*E6</f>
        <v>0</v>
      </c>
      <c r="G6" s="394"/>
      <c r="H6" s="204">
        <f t="shared" ref="H6:H12" si="1">D6*G6</f>
        <v>0</v>
      </c>
      <c r="I6" s="204">
        <f>MIN(F6,H6)</f>
        <v>0</v>
      </c>
      <c r="J6" s="168"/>
      <c r="K6" s="197"/>
    </row>
    <row r="7" spans="1:22" ht="25.15" customHeight="1">
      <c r="A7" s="633"/>
      <c r="B7" s="634"/>
      <c r="C7" s="205" t="s">
        <v>20</v>
      </c>
      <c r="D7" s="219">
        <f>IF('基礎情報入力シート（要入力）'!$D$11='別紙６ (２)'!$L$4,'空床数計算シート(集計)'!D11+'空床数計算シート(クラスター集計)'!D6, )</f>
        <v>0</v>
      </c>
      <c r="E7" s="204">
        <v>211000</v>
      </c>
      <c r="F7" s="204">
        <f t="shared" si="0"/>
        <v>0</v>
      </c>
      <c r="G7" s="394"/>
      <c r="H7" s="204">
        <f t="shared" si="1"/>
        <v>0</v>
      </c>
      <c r="I7" s="204">
        <f t="shared" ref="I7:I12" si="2">MIN(F7,H7)</f>
        <v>0</v>
      </c>
      <c r="J7" s="168"/>
      <c r="K7" s="197"/>
      <c r="L7" s="195"/>
      <c r="M7" s="195"/>
      <c r="N7" s="195"/>
      <c r="O7" s="195"/>
      <c r="P7" s="195"/>
      <c r="Q7" s="195"/>
      <c r="R7" s="195"/>
      <c r="S7" s="195"/>
      <c r="T7" s="195"/>
      <c r="U7" s="195"/>
      <c r="V7" s="195"/>
    </row>
    <row r="8" spans="1:22" ht="25.15" customHeight="1">
      <c r="A8" s="633"/>
      <c r="B8" s="634"/>
      <c r="C8" s="360" t="s">
        <v>2</v>
      </c>
      <c r="D8" s="219">
        <f>IF('基礎情報入力シート（要入力）'!$D$11='別紙６ (２)'!$L$4,'空床数計算シート(集計)'!D12+'空床数計算シート(クラスター集計)'!D7, )</f>
        <v>0</v>
      </c>
      <c r="E8" s="204">
        <v>74000</v>
      </c>
      <c r="F8" s="204">
        <f t="shared" si="0"/>
        <v>0</v>
      </c>
      <c r="G8" s="394"/>
      <c r="H8" s="204">
        <f t="shared" si="1"/>
        <v>0</v>
      </c>
      <c r="I8" s="204">
        <f t="shared" si="2"/>
        <v>0</v>
      </c>
      <c r="J8" s="168"/>
      <c r="K8" s="197"/>
      <c r="L8" s="195"/>
      <c r="M8" s="195"/>
      <c r="N8" s="195"/>
      <c r="O8" s="195"/>
      <c r="P8" s="195"/>
      <c r="Q8" s="195"/>
      <c r="R8" s="195"/>
      <c r="S8" s="195"/>
      <c r="T8" s="195"/>
      <c r="U8" s="195"/>
      <c r="V8" s="195"/>
    </row>
    <row r="9" spans="1:22" ht="25.15" customHeight="1">
      <c r="A9" s="635" t="s">
        <v>8</v>
      </c>
      <c r="B9" s="636"/>
      <c r="C9" s="206" t="s">
        <v>19</v>
      </c>
      <c r="D9" s="219">
        <f>IF('基礎情報入力シート（要入力）'!$D$11='別紙６ (２)'!$L$4,'空床数計算シート(集計)'!D26+'空床数計算シート(クラスター集計)'!D16, )</f>
        <v>0</v>
      </c>
      <c r="E9" s="207">
        <v>436000</v>
      </c>
      <c r="F9" s="207">
        <f t="shared" si="0"/>
        <v>0</v>
      </c>
      <c r="G9" s="395"/>
      <c r="H9" s="204">
        <f t="shared" si="1"/>
        <v>0</v>
      </c>
      <c r="I9" s="207">
        <f t="shared" si="2"/>
        <v>0</v>
      </c>
      <c r="J9" s="168"/>
      <c r="K9" s="197"/>
      <c r="L9" s="195"/>
      <c r="M9" s="195"/>
      <c r="N9" s="195"/>
      <c r="O9" s="195"/>
      <c r="P9" s="195"/>
      <c r="Q9" s="195"/>
      <c r="R9" s="195"/>
      <c r="S9" s="195"/>
      <c r="T9" s="195"/>
      <c r="U9" s="195"/>
      <c r="V9" s="195"/>
    </row>
    <row r="10" spans="1:22" ht="25.15" customHeight="1">
      <c r="A10" s="637"/>
      <c r="B10" s="638"/>
      <c r="C10" s="205" t="s">
        <v>20</v>
      </c>
      <c r="D10" s="219">
        <f>IF('基礎情報入力シート（要入力）'!$D$11='別紙６ (２)'!$L$4,'空床数計算シート(集計)'!D27+'空床数計算シート(クラスター集計)'!D17, )</f>
        <v>0</v>
      </c>
      <c r="E10" s="207">
        <v>211000</v>
      </c>
      <c r="F10" s="207">
        <f t="shared" si="0"/>
        <v>0</v>
      </c>
      <c r="G10" s="395"/>
      <c r="H10" s="204">
        <f t="shared" si="1"/>
        <v>0</v>
      </c>
      <c r="I10" s="207">
        <f t="shared" si="2"/>
        <v>0</v>
      </c>
      <c r="J10" s="168"/>
      <c r="K10" s="197"/>
      <c r="L10" s="195"/>
      <c r="M10" s="195"/>
      <c r="N10" s="195"/>
      <c r="O10" s="195"/>
      <c r="P10" s="195"/>
      <c r="Q10" s="195"/>
      <c r="R10" s="195"/>
      <c r="S10" s="195"/>
      <c r="T10" s="195"/>
      <c r="U10" s="195"/>
      <c r="V10" s="195"/>
    </row>
    <row r="11" spans="1:22" ht="25.15" customHeight="1">
      <c r="A11" s="637"/>
      <c r="B11" s="638"/>
      <c r="C11" s="205" t="s">
        <v>6</v>
      </c>
      <c r="D11" s="219">
        <f>IF('基礎情報入力シート（要入力）'!$D$11='別紙６ (２)'!$L$4,'空床数計算シート(集計)'!D28+'空床数計算シート(クラスター集計)'!D18, )</f>
        <v>0</v>
      </c>
      <c r="E11" s="207">
        <v>16000</v>
      </c>
      <c r="F11" s="207">
        <f t="shared" si="0"/>
        <v>0</v>
      </c>
      <c r="G11" s="395"/>
      <c r="H11" s="204">
        <f t="shared" si="1"/>
        <v>0</v>
      </c>
      <c r="I11" s="207">
        <f t="shared" si="2"/>
        <v>0</v>
      </c>
      <c r="J11" s="168"/>
      <c r="K11" s="197"/>
    </row>
    <row r="12" spans="1:22" ht="25.15" customHeight="1">
      <c r="A12" s="639"/>
      <c r="B12" s="640"/>
      <c r="C12" s="206" t="s">
        <v>2</v>
      </c>
      <c r="D12" s="219">
        <f>IF('基礎情報入力シート（要入力）'!$D$11='別紙６ (２)'!$L$4,'空床数計算シート(集計)'!D29+'空床数計算シート(クラスター集計)'!D19, )</f>
        <v>0</v>
      </c>
      <c r="E12" s="207">
        <v>74000</v>
      </c>
      <c r="F12" s="207">
        <f t="shared" si="0"/>
        <v>0</v>
      </c>
      <c r="G12" s="395"/>
      <c r="H12" s="204">
        <f t="shared" si="1"/>
        <v>0</v>
      </c>
      <c r="I12" s="207">
        <f t="shared" si="2"/>
        <v>0</v>
      </c>
      <c r="J12" s="168"/>
      <c r="K12" s="197"/>
    </row>
    <row r="13" spans="1:22" ht="25.15" customHeight="1">
      <c r="A13" s="197"/>
      <c r="B13" s="208"/>
      <c r="C13" s="208"/>
      <c r="D13" s="197"/>
      <c r="E13" s="197"/>
      <c r="F13" s="197"/>
      <c r="G13" s="209" t="s">
        <v>56</v>
      </c>
      <c r="H13" s="210">
        <f>SUM(H6:H12)</f>
        <v>0</v>
      </c>
      <c r="I13" s="211">
        <f>SUM(I6:I12)</f>
        <v>0</v>
      </c>
      <c r="J13" s="197"/>
      <c r="K13" s="197"/>
    </row>
    <row r="14" spans="1:22" ht="25.15" customHeight="1">
      <c r="A14" s="212" t="s">
        <v>81</v>
      </c>
      <c r="B14" s="212"/>
      <c r="C14" s="200"/>
      <c r="D14" s="200"/>
      <c r="E14" s="200"/>
      <c r="F14" s="200"/>
      <c r="G14" s="200"/>
      <c r="H14" s="200"/>
      <c r="I14" s="200"/>
      <c r="J14" s="197"/>
      <c r="K14" s="197"/>
    </row>
    <row r="15" spans="1:22" ht="25.15" customHeight="1">
      <c r="A15" s="627" t="s">
        <v>1</v>
      </c>
      <c r="B15" s="627"/>
      <c r="C15" s="627"/>
      <c r="D15" s="627" t="s">
        <v>9</v>
      </c>
      <c r="E15" s="628" t="s">
        <v>0</v>
      </c>
      <c r="F15" s="629"/>
      <c r="G15" s="630" t="s">
        <v>93</v>
      </c>
      <c r="H15" s="631"/>
      <c r="I15" s="201" t="s">
        <v>68</v>
      </c>
      <c r="J15" s="625" t="s">
        <v>70</v>
      </c>
      <c r="K15" s="197"/>
    </row>
    <row r="16" spans="1:22" ht="25.15" customHeight="1">
      <c r="A16" s="627"/>
      <c r="B16" s="627"/>
      <c r="C16" s="627"/>
      <c r="D16" s="627"/>
      <c r="E16" s="361" t="s">
        <v>69</v>
      </c>
      <c r="F16" s="361" t="s">
        <v>66</v>
      </c>
      <c r="G16" s="361" t="s">
        <v>69</v>
      </c>
      <c r="H16" s="202" t="s">
        <v>67</v>
      </c>
      <c r="I16" s="203" t="s">
        <v>62</v>
      </c>
      <c r="J16" s="626"/>
      <c r="K16" s="197"/>
    </row>
    <row r="17" spans="1:11" ht="27" customHeight="1">
      <c r="A17" s="632" t="s">
        <v>7</v>
      </c>
      <c r="B17" s="634" t="s">
        <v>85</v>
      </c>
      <c r="C17" s="360" t="s">
        <v>19</v>
      </c>
      <c r="D17" s="219">
        <f>IF('基礎情報入力シート（要入力）'!$D$11='別紙４ (2)'!$L$5,'空床数計算シート(集計)'!D10+'空床数計算シート(クラスター集計)'!D5,IF('基礎情報入力シート（要入力）'!$D$11='別紙４ (1)'!L$10,'空床数計算シート(クラスター集計)'!D5,))</f>
        <v>0</v>
      </c>
      <c r="E17" s="204">
        <v>301000</v>
      </c>
      <c r="F17" s="204">
        <f t="shared" ref="F17:F23" si="3">D17*E17</f>
        <v>0</v>
      </c>
      <c r="G17" s="394"/>
      <c r="H17" s="204">
        <f t="shared" ref="H17:H23" si="4">D17*G17</f>
        <v>0</v>
      </c>
      <c r="I17" s="207">
        <f t="shared" ref="I17:I23" si="5">MIN(F17,H17)</f>
        <v>0</v>
      </c>
      <c r="J17" s="168"/>
      <c r="K17" s="197"/>
    </row>
    <row r="18" spans="1:11" ht="27" customHeight="1">
      <c r="A18" s="633"/>
      <c r="B18" s="634"/>
      <c r="C18" s="205" t="s">
        <v>20</v>
      </c>
      <c r="D18" s="219">
        <f>IF('基礎情報入力シート（要入力）'!$D$11='別紙４ (2)'!$L$5,'空床数計算シート(集計)'!D11+'空床数計算シート(クラスター集計)'!D6,IF('基礎情報入力シート（要入力）'!$D$11='別紙４ (1)'!L$10,'空床数計算シート(クラスター集計)'!D6,))</f>
        <v>0</v>
      </c>
      <c r="E18" s="204">
        <v>211000</v>
      </c>
      <c r="F18" s="204">
        <f t="shared" si="3"/>
        <v>0</v>
      </c>
      <c r="G18" s="394"/>
      <c r="H18" s="204">
        <f t="shared" si="4"/>
        <v>0</v>
      </c>
      <c r="I18" s="207">
        <f t="shared" si="5"/>
        <v>0</v>
      </c>
      <c r="J18" s="168"/>
      <c r="K18" s="197"/>
    </row>
    <row r="19" spans="1:11" ht="27" customHeight="1">
      <c r="A19" s="633"/>
      <c r="B19" s="634"/>
      <c r="C19" s="360" t="s">
        <v>2</v>
      </c>
      <c r="D19" s="219">
        <f>IF('基礎情報入力シート（要入力）'!$D$11='別紙４ (2)'!$L$5,'空床数計算シート(集計)'!D12+'空床数計算シート(クラスター集計)'!D7,IF('基礎情報入力シート（要入力）'!$D$11='別紙４ (1)'!L$10,'空床数計算シート(クラスター集計)'!D7,))</f>
        <v>0</v>
      </c>
      <c r="E19" s="204">
        <v>71000</v>
      </c>
      <c r="F19" s="204">
        <f t="shared" si="3"/>
        <v>0</v>
      </c>
      <c r="G19" s="394"/>
      <c r="H19" s="204">
        <f t="shared" si="4"/>
        <v>0</v>
      </c>
      <c r="I19" s="207">
        <f t="shared" si="5"/>
        <v>0</v>
      </c>
      <c r="J19" s="168"/>
      <c r="K19" s="197"/>
    </row>
    <row r="20" spans="1:11" ht="27" customHeight="1">
      <c r="A20" s="635" t="s">
        <v>8</v>
      </c>
      <c r="B20" s="636"/>
      <c r="C20" s="206" t="s">
        <v>19</v>
      </c>
      <c r="D20" s="219">
        <f>IF('基礎情報入力シート（要入力）'!$D$11='別紙４ (2)'!$L$5,'空床数計算シート(集計)'!D26+'空床数計算シート(クラスター集計)'!D16,IF('基礎情報入力シート（要入力）'!$D$11='別紙４ (1)'!L$10,'空床数計算シート(クラスター集計)'!D16,) )</f>
        <v>0</v>
      </c>
      <c r="E20" s="207">
        <v>301000</v>
      </c>
      <c r="F20" s="207">
        <f t="shared" si="3"/>
        <v>0</v>
      </c>
      <c r="G20" s="395"/>
      <c r="H20" s="204">
        <f t="shared" si="4"/>
        <v>0</v>
      </c>
      <c r="I20" s="207">
        <f t="shared" si="5"/>
        <v>0</v>
      </c>
      <c r="J20" s="168"/>
      <c r="K20" s="197"/>
    </row>
    <row r="21" spans="1:11" ht="27" customHeight="1">
      <c r="A21" s="637"/>
      <c r="B21" s="638"/>
      <c r="C21" s="205" t="s">
        <v>20</v>
      </c>
      <c r="D21" s="219">
        <f>IF('基礎情報入力シート（要入力）'!$D$11='別紙４ (2)'!$L$5,'空床数計算シート(集計)'!D27+'空床数計算シート(クラスター集計)'!D17,IF('基礎情報入力シート（要入力）'!$D$11='別紙４ (1)'!L$10,'空床数計算シート(クラスター集計)'!D17,) )</f>
        <v>0</v>
      </c>
      <c r="E21" s="213">
        <v>211000</v>
      </c>
      <c r="F21" s="207">
        <f t="shared" si="3"/>
        <v>0</v>
      </c>
      <c r="G21" s="396"/>
      <c r="H21" s="204">
        <f t="shared" si="4"/>
        <v>0</v>
      </c>
      <c r="I21" s="207">
        <f t="shared" si="5"/>
        <v>0</v>
      </c>
      <c r="J21" s="168"/>
      <c r="K21" s="197"/>
    </row>
    <row r="22" spans="1:11" ht="27" customHeight="1">
      <c r="A22" s="637"/>
      <c r="B22" s="638"/>
      <c r="C22" s="205" t="s">
        <v>6</v>
      </c>
      <c r="D22" s="219">
        <f>IF('基礎情報入力シート（要入力）'!$D$11='別紙４ (2)'!$L$5,'空床数計算シート(集計)'!D28+'空床数計算シート(クラスター集計)'!D18,IF('基礎情報入力シート（要入力）'!$D$11='別紙４ (1)'!L$10,'空床数計算シート(クラスター集計)'!D18,) )</f>
        <v>0</v>
      </c>
      <c r="E22" s="213">
        <v>16000</v>
      </c>
      <c r="F22" s="207">
        <f t="shared" si="3"/>
        <v>0</v>
      </c>
      <c r="G22" s="396"/>
      <c r="H22" s="204">
        <f t="shared" si="4"/>
        <v>0</v>
      </c>
      <c r="I22" s="207">
        <f t="shared" si="5"/>
        <v>0</v>
      </c>
      <c r="J22" s="168"/>
      <c r="K22" s="197"/>
    </row>
    <row r="23" spans="1:11" ht="27" customHeight="1">
      <c r="A23" s="639"/>
      <c r="B23" s="640"/>
      <c r="C23" s="206" t="s">
        <v>2</v>
      </c>
      <c r="D23" s="219">
        <f>IF('基礎情報入力シート（要入力）'!$D$11='別紙４ (2)'!$L$5,'空床数計算シート(集計)'!D29+'空床数計算シート(クラスター集計)'!D19,IF('基礎情報入力シート（要入力）'!$D$11='別紙４ (1)'!L$10,'空床数計算シート(クラスター集計)'!D19,) )</f>
        <v>0</v>
      </c>
      <c r="E23" s="213">
        <v>71000</v>
      </c>
      <c r="F23" s="207">
        <f t="shared" si="3"/>
        <v>0</v>
      </c>
      <c r="G23" s="396"/>
      <c r="H23" s="204">
        <f t="shared" si="4"/>
        <v>0</v>
      </c>
      <c r="I23" s="207">
        <f t="shared" si="5"/>
        <v>0</v>
      </c>
      <c r="J23" s="168"/>
      <c r="K23" s="197"/>
    </row>
    <row r="24" spans="1:11" ht="25.15" customHeight="1">
      <c r="A24" s="197"/>
      <c r="B24" s="208"/>
      <c r="C24" s="208"/>
      <c r="D24" s="197"/>
      <c r="E24" s="197"/>
      <c r="F24" s="197"/>
      <c r="G24" s="206" t="s">
        <v>56</v>
      </c>
      <c r="H24" s="214">
        <f>SUM(H17:H23)</f>
        <v>0</v>
      </c>
      <c r="I24" s="214">
        <f>SUM(I17:I23)</f>
        <v>0</v>
      </c>
      <c r="J24" s="197"/>
      <c r="K24" s="197"/>
    </row>
    <row r="25" spans="1:11" ht="11.45" customHeight="1">
      <c r="A25" s="197"/>
      <c r="B25" s="197"/>
      <c r="C25" s="208"/>
      <c r="D25" s="215"/>
      <c r="E25" s="216"/>
      <c r="F25" s="217"/>
      <c r="G25" s="217"/>
      <c r="H25" s="218"/>
      <c r="I25" s="218"/>
      <c r="J25" s="197"/>
      <c r="K25" s="197"/>
    </row>
    <row r="26" spans="1:11" ht="27" customHeight="1">
      <c r="A26" s="642" t="s">
        <v>546</v>
      </c>
      <c r="B26" s="642"/>
      <c r="C26" s="642"/>
      <c r="D26" s="642"/>
      <c r="E26" s="642"/>
      <c r="F26" s="642"/>
      <c r="G26" s="642"/>
      <c r="H26" s="642"/>
      <c r="I26" s="642"/>
      <c r="J26" s="197"/>
      <c r="K26" s="197"/>
    </row>
    <row r="27" spans="1:11" ht="20.45" customHeight="1">
      <c r="A27" s="641" t="s">
        <v>17</v>
      </c>
      <c r="B27" s="641"/>
      <c r="C27" s="641"/>
      <c r="D27" s="641"/>
      <c r="E27" s="641"/>
      <c r="F27" s="641"/>
      <c r="G27" s="641"/>
      <c r="H27" s="641"/>
      <c r="I27" s="641"/>
      <c r="J27" s="197"/>
      <c r="K27" s="197"/>
    </row>
    <row r="28" spans="1:11" ht="39.950000000000003" customHeight="1">
      <c r="A28" s="642" t="s">
        <v>95</v>
      </c>
      <c r="B28" s="642"/>
      <c r="C28" s="642"/>
      <c r="D28" s="642"/>
      <c r="E28" s="642"/>
      <c r="F28" s="642"/>
      <c r="G28" s="642"/>
      <c r="H28" s="642"/>
      <c r="I28" s="642"/>
      <c r="J28" s="197"/>
      <c r="K28" s="197"/>
    </row>
    <row r="29" spans="1:11" ht="29.45" customHeight="1">
      <c r="A29" s="642" t="s">
        <v>60</v>
      </c>
      <c r="B29" s="642"/>
      <c r="C29" s="642"/>
      <c r="D29" s="642"/>
      <c r="E29" s="642"/>
      <c r="F29" s="642"/>
      <c r="G29" s="642"/>
      <c r="H29" s="642"/>
      <c r="I29" s="642"/>
      <c r="J29" s="197"/>
      <c r="K29" s="197"/>
    </row>
    <row r="30" spans="1:11" ht="18" customHeight="1">
      <c r="A30" s="642" t="s">
        <v>26</v>
      </c>
      <c r="B30" s="642"/>
      <c r="C30" s="642"/>
      <c r="D30" s="642"/>
      <c r="E30" s="642"/>
      <c r="F30" s="642"/>
      <c r="G30" s="642"/>
      <c r="H30" s="642"/>
      <c r="I30" s="642"/>
      <c r="J30" s="197"/>
      <c r="K30" s="197"/>
    </row>
  </sheetData>
  <mergeCells count="21">
    <mergeCell ref="A29:I29"/>
    <mergeCell ref="A30:I30"/>
    <mergeCell ref="A17:A19"/>
    <mergeCell ref="B17:B19"/>
    <mergeCell ref="A20:B23"/>
    <mergeCell ref="A26:I26"/>
    <mergeCell ref="A27:I27"/>
    <mergeCell ref="A28:I28"/>
    <mergeCell ref="J15:J16"/>
    <mergeCell ref="A4:C5"/>
    <mergeCell ref="D4:D5"/>
    <mergeCell ref="E4:F4"/>
    <mergeCell ref="G4:H4"/>
    <mergeCell ref="J4:J5"/>
    <mergeCell ref="A6:A8"/>
    <mergeCell ref="B6:B8"/>
    <mergeCell ref="A9:B12"/>
    <mergeCell ref="A15:C16"/>
    <mergeCell ref="D15:D16"/>
    <mergeCell ref="E15:F15"/>
    <mergeCell ref="G15:H15"/>
  </mergeCells>
  <phoneticPr fontId="2"/>
  <printOptions horizontalCentered="1"/>
  <pageMargins left="0.59055118110236227" right="0.59055118110236227" top="0.78740157480314965" bottom="0.78740157480314965" header="0.31496062992125984" footer="0.31496062992125984"/>
  <pageSetup paperSize="9" scale="6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pageSetUpPr fitToPage="1"/>
  </sheetPr>
  <dimension ref="A1:V31"/>
  <sheetViews>
    <sheetView showZeros="0" view="pageBreakPreview" topLeftCell="A7" zoomScale="85" zoomScaleNormal="100" zoomScaleSheetLayoutView="85" workbookViewId="0">
      <selection activeCell="D22" sqref="D22"/>
    </sheetView>
  </sheetViews>
  <sheetFormatPr defaultColWidth="9" defaultRowHeight="25.15" customHeight="1"/>
  <cols>
    <col min="1" max="1" width="29.5" style="47" customWidth="1"/>
    <col min="2" max="2" width="8.625" style="47" bestFit="1" customWidth="1"/>
    <col min="3" max="9" width="17.25" style="47" customWidth="1"/>
    <col min="10" max="10" width="11.75" style="47" customWidth="1"/>
    <col min="11" max="16384" width="9" style="47"/>
  </cols>
  <sheetData>
    <row r="1" spans="1:22" ht="21.6" customHeight="1">
      <c r="A1" s="196" t="s">
        <v>467</v>
      </c>
      <c r="B1" s="196"/>
      <c r="C1" s="197"/>
      <c r="D1" s="197"/>
      <c r="E1" s="197"/>
      <c r="F1" s="197"/>
      <c r="G1" s="197"/>
      <c r="H1" s="197"/>
      <c r="I1" s="197"/>
      <c r="J1" s="197"/>
      <c r="K1" s="197"/>
    </row>
    <row r="2" spans="1:22" ht="25.15" customHeight="1">
      <c r="A2" s="198" t="s">
        <v>77</v>
      </c>
      <c r="B2" s="198"/>
      <c r="C2" s="197"/>
      <c r="D2" s="197"/>
      <c r="E2" s="197"/>
      <c r="F2" s="197"/>
      <c r="G2" s="197"/>
      <c r="H2" s="197"/>
      <c r="I2" s="197"/>
      <c r="J2" s="197"/>
      <c r="K2" s="197"/>
    </row>
    <row r="3" spans="1:22" ht="25.15" customHeight="1">
      <c r="A3" s="199" t="s">
        <v>80</v>
      </c>
      <c r="B3" s="199"/>
      <c r="C3" s="200"/>
      <c r="D3" s="200"/>
      <c r="E3" s="200"/>
      <c r="F3" s="200"/>
      <c r="G3" s="200"/>
      <c r="H3" s="200"/>
      <c r="I3" s="200"/>
      <c r="J3" s="197"/>
      <c r="K3" s="197"/>
    </row>
    <row r="4" spans="1:22" ht="25.15" customHeight="1">
      <c r="A4" s="627" t="s">
        <v>1</v>
      </c>
      <c r="B4" s="627"/>
      <c r="C4" s="627"/>
      <c r="D4" s="627" t="s">
        <v>9</v>
      </c>
      <c r="E4" s="628" t="s">
        <v>0</v>
      </c>
      <c r="F4" s="629"/>
      <c r="G4" s="630" t="s">
        <v>93</v>
      </c>
      <c r="H4" s="631"/>
      <c r="I4" s="201" t="s">
        <v>68</v>
      </c>
      <c r="J4" s="625" t="s">
        <v>70</v>
      </c>
      <c r="K4" s="197"/>
      <c r="L4" s="195" t="s">
        <v>347</v>
      </c>
    </row>
    <row r="5" spans="1:22" ht="25.15" customHeight="1">
      <c r="A5" s="627"/>
      <c r="B5" s="627"/>
      <c r="C5" s="627"/>
      <c r="D5" s="627"/>
      <c r="E5" s="361" t="s">
        <v>69</v>
      </c>
      <c r="F5" s="361" t="s">
        <v>66</v>
      </c>
      <c r="G5" s="361" t="s">
        <v>69</v>
      </c>
      <c r="H5" s="202" t="s">
        <v>67</v>
      </c>
      <c r="I5" s="203" t="s">
        <v>62</v>
      </c>
      <c r="J5" s="626"/>
      <c r="K5" s="197"/>
      <c r="L5" s="195" t="s">
        <v>348</v>
      </c>
    </row>
    <row r="6" spans="1:22" ht="25.15" customHeight="1">
      <c r="A6" s="632" t="s">
        <v>7</v>
      </c>
      <c r="B6" s="634" t="s">
        <v>85</v>
      </c>
      <c r="C6" s="360" t="s">
        <v>19</v>
      </c>
      <c r="D6" s="219">
        <f>IF('基礎情報入力シート（要入力）'!$D$11='別紙４ー② (2)'!$L$4,'空床数計算シート(集計)'!D15,)</f>
        <v>0</v>
      </c>
      <c r="E6" s="333">
        <v>218000</v>
      </c>
      <c r="F6" s="204">
        <f t="shared" ref="F6:F12" si="0">D6*E6</f>
        <v>0</v>
      </c>
      <c r="G6" s="394"/>
      <c r="H6" s="204">
        <f t="shared" ref="H6:H12" si="1">D6*G6</f>
        <v>0</v>
      </c>
      <c r="I6" s="204">
        <f>MIN(F6,H6)</f>
        <v>0</v>
      </c>
      <c r="J6" s="168"/>
      <c r="K6" s="197"/>
    </row>
    <row r="7" spans="1:22" ht="25.15" customHeight="1">
      <c r="A7" s="633"/>
      <c r="B7" s="634"/>
      <c r="C7" s="205" t="s">
        <v>20</v>
      </c>
      <c r="D7" s="219">
        <f>IF('基礎情報入力シート（要入力）'!$D$11='別紙４ー② (2)'!$L$4,'空床数計算シート(集計)'!D16,)</f>
        <v>0</v>
      </c>
      <c r="E7" s="333">
        <v>106000</v>
      </c>
      <c r="F7" s="204">
        <f t="shared" si="0"/>
        <v>0</v>
      </c>
      <c r="G7" s="394"/>
      <c r="H7" s="204">
        <f t="shared" si="1"/>
        <v>0</v>
      </c>
      <c r="I7" s="204">
        <f t="shared" ref="I7:I12" si="2">MIN(F7,H7)</f>
        <v>0</v>
      </c>
      <c r="J7" s="168"/>
      <c r="K7" s="197"/>
      <c r="L7" s="195"/>
      <c r="M7" s="195"/>
      <c r="N7" s="195"/>
      <c r="O7" s="195"/>
      <c r="P7" s="195"/>
      <c r="Q7" s="195"/>
      <c r="R7" s="195"/>
      <c r="S7" s="195"/>
      <c r="T7" s="195"/>
      <c r="U7" s="195"/>
      <c r="V7" s="195"/>
    </row>
    <row r="8" spans="1:22" ht="25.15" customHeight="1">
      <c r="A8" s="633"/>
      <c r="B8" s="634"/>
      <c r="C8" s="360" t="s">
        <v>2</v>
      </c>
      <c r="D8" s="219">
        <f>IF('基礎情報入力シート（要入力）'!$D$11='別紙４ー② (2)'!$L$4,'空床数計算シート(集計)'!D17,)</f>
        <v>0</v>
      </c>
      <c r="E8" s="333">
        <v>37000</v>
      </c>
      <c r="F8" s="204">
        <f t="shared" si="0"/>
        <v>0</v>
      </c>
      <c r="G8" s="394"/>
      <c r="H8" s="204">
        <f t="shared" si="1"/>
        <v>0</v>
      </c>
      <c r="I8" s="204">
        <f t="shared" si="2"/>
        <v>0</v>
      </c>
      <c r="J8" s="168"/>
      <c r="K8" s="197"/>
      <c r="L8" s="195"/>
      <c r="M8" s="195"/>
      <c r="N8" s="195"/>
      <c r="O8" s="195"/>
      <c r="P8" s="195"/>
      <c r="Q8" s="195"/>
      <c r="R8" s="195"/>
      <c r="S8" s="195"/>
      <c r="T8" s="195"/>
      <c r="U8" s="195"/>
      <c r="V8" s="195"/>
    </row>
    <row r="9" spans="1:22" ht="25.15" customHeight="1">
      <c r="A9" s="635" t="s">
        <v>8</v>
      </c>
      <c r="B9" s="636"/>
      <c r="C9" s="206" t="s">
        <v>19</v>
      </c>
      <c r="D9" s="219">
        <f>IF('基礎情報入力シート（要入力）'!$D$11='別紙４ー② (2)'!$L$4,'空床数計算シート(集計)'!D32, )</f>
        <v>0</v>
      </c>
      <c r="E9" s="334">
        <v>218000</v>
      </c>
      <c r="F9" s="207">
        <f t="shared" si="0"/>
        <v>0</v>
      </c>
      <c r="G9" s="394"/>
      <c r="H9" s="204">
        <f t="shared" si="1"/>
        <v>0</v>
      </c>
      <c r="I9" s="207">
        <f t="shared" si="2"/>
        <v>0</v>
      </c>
      <c r="J9" s="168"/>
      <c r="K9" s="197"/>
      <c r="L9" s="195"/>
      <c r="M9" s="195"/>
      <c r="N9" s="195"/>
      <c r="O9" s="195"/>
      <c r="P9" s="195"/>
      <c r="Q9" s="195"/>
      <c r="R9" s="195"/>
      <c r="S9" s="195"/>
      <c r="T9" s="195"/>
      <c r="U9" s="195"/>
      <c r="V9" s="195"/>
    </row>
    <row r="10" spans="1:22" ht="25.15" customHeight="1">
      <c r="A10" s="637"/>
      <c r="B10" s="638"/>
      <c r="C10" s="205" t="s">
        <v>20</v>
      </c>
      <c r="D10" s="219">
        <f>IF('基礎情報入力シート（要入力）'!$D$11='別紙４ー② (2)'!$L$4,'空床数計算シート(集計)'!D33, )</f>
        <v>0</v>
      </c>
      <c r="E10" s="334">
        <v>106000</v>
      </c>
      <c r="F10" s="207">
        <f t="shared" si="0"/>
        <v>0</v>
      </c>
      <c r="G10" s="394"/>
      <c r="H10" s="204">
        <f t="shared" si="1"/>
        <v>0</v>
      </c>
      <c r="I10" s="207">
        <f t="shared" si="2"/>
        <v>0</v>
      </c>
      <c r="J10" s="168"/>
      <c r="K10" s="197"/>
      <c r="L10" s="195"/>
      <c r="M10" s="195"/>
      <c r="N10" s="195"/>
      <c r="O10" s="195"/>
      <c r="P10" s="195"/>
      <c r="Q10" s="195"/>
      <c r="R10" s="195"/>
      <c r="S10" s="195"/>
      <c r="T10" s="195"/>
      <c r="U10" s="195"/>
      <c r="V10" s="195"/>
    </row>
    <row r="11" spans="1:22" ht="25.15" customHeight="1">
      <c r="A11" s="637"/>
      <c r="B11" s="638"/>
      <c r="C11" s="205" t="s">
        <v>6</v>
      </c>
      <c r="D11" s="219">
        <f>IF('基礎情報入力シート（要入力）'!$D$11='別紙４ー② (2)'!$L$4,'空床数計算シート(集計)'!D34, )</f>
        <v>0</v>
      </c>
      <c r="E11" s="334">
        <v>16000</v>
      </c>
      <c r="F11" s="207">
        <f t="shared" si="0"/>
        <v>0</v>
      </c>
      <c r="G11" s="394"/>
      <c r="H11" s="204">
        <f t="shared" si="1"/>
        <v>0</v>
      </c>
      <c r="I11" s="207">
        <f t="shared" si="2"/>
        <v>0</v>
      </c>
      <c r="J11" s="168"/>
      <c r="K11" s="197"/>
    </row>
    <row r="12" spans="1:22" ht="25.15" customHeight="1">
      <c r="A12" s="639"/>
      <c r="B12" s="640"/>
      <c r="C12" s="206" t="s">
        <v>2</v>
      </c>
      <c r="D12" s="219">
        <f>IF('基礎情報入力シート（要入力）'!$D$11='別紙４ー② (2)'!$L$4,'空床数計算シート(集計)'!D35, )</f>
        <v>0</v>
      </c>
      <c r="E12" s="334">
        <v>37000</v>
      </c>
      <c r="F12" s="207">
        <f t="shared" si="0"/>
        <v>0</v>
      </c>
      <c r="G12" s="394"/>
      <c r="H12" s="204">
        <f t="shared" si="1"/>
        <v>0</v>
      </c>
      <c r="I12" s="207">
        <f t="shared" si="2"/>
        <v>0</v>
      </c>
      <c r="J12" s="168"/>
      <c r="K12" s="197"/>
    </row>
    <row r="13" spans="1:22" ht="25.15" customHeight="1">
      <c r="A13" s="197"/>
      <c r="B13" s="208"/>
      <c r="C13" s="208"/>
      <c r="D13" s="197"/>
      <c r="E13" s="197"/>
      <c r="F13" s="197"/>
      <c r="G13" s="209" t="s">
        <v>56</v>
      </c>
      <c r="H13" s="210">
        <f>SUM(H6:H12)</f>
        <v>0</v>
      </c>
      <c r="I13" s="211">
        <f>SUM(I6:I12)</f>
        <v>0</v>
      </c>
      <c r="J13" s="197"/>
      <c r="K13" s="197"/>
    </row>
    <row r="14" spans="1:22" ht="25.15" customHeight="1">
      <c r="A14" s="212" t="s">
        <v>81</v>
      </c>
      <c r="B14" s="212"/>
      <c r="C14" s="200"/>
      <c r="D14" s="200"/>
      <c r="E14" s="200"/>
      <c r="F14" s="200"/>
      <c r="G14" s="200"/>
      <c r="H14" s="200"/>
      <c r="I14" s="200"/>
      <c r="J14" s="197"/>
      <c r="K14" s="197"/>
    </row>
    <row r="15" spans="1:22" ht="25.15" customHeight="1">
      <c r="A15" s="627" t="s">
        <v>1</v>
      </c>
      <c r="B15" s="627"/>
      <c r="C15" s="627"/>
      <c r="D15" s="627" t="s">
        <v>9</v>
      </c>
      <c r="E15" s="628" t="s">
        <v>0</v>
      </c>
      <c r="F15" s="629"/>
      <c r="G15" s="630" t="s">
        <v>93</v>
      </c>
      <c r="H15" s="631"/>
      <c r="I15" s="201" t="s">
        <v>68</v>
      </c>
      <c r="J15" s="625" t="s">
        <v>70</v>
      </c>
      <c r="K15" s="197"/>
    </row>
    <row r="16" spans="1:22" ht="25.15" customHeight="1">
      <c r="A16" s="627"/>
      <c r="B16" s="627"/>
      <c r="C16" s="627"/>
      <c r="D16" s="627"/>
      <c r="E16" s="361" t="s">
        <v>69</v>
      </c>
      <c r="F16" s="361" t="s">
        <v>66</v>
      </c>
      <c r="G16" s="361" t="s">
        <v>69</v>
      </c>
      <c r="H16" s="202" t="s">
        <v>67</v>
      </c>
      <c r="I16" s="203" t="s">
        <v>62</v>
      </c>
      <c r="J16" s="626"/>
      <c r="K16" s="197"/>
    </row>
    <row r="17" spans="1:11" ht="27" customHeight="1">
      <c r="A17" s="632" t="s">
        <v>7</v>
      </c>
      <c r="B17" s="634" t="s">
        <v>85</v>
      </c>
      <c r="C17" s="360" t="s">
        <v>19</v>
      </c>
      <c r="D17" s="219">
        <f>IF('基礎情報入力シート（要入力）'!$D$11='別紙４ー② (2)'!$L$5,'空床数計算シート(集計)'!D15+'空床数計算シート(クラスター集計)'!D10,IF('基礎情報入力シート（要入力）'!$D$11='別紙４ (1)'!L$10,'空床数計算シート(クラスター集計)'!D10,IF('基礎情報入力シート（要入力）'!$D$11='別紙４ー② (2)'!$L$4,'空床数計算シート(クラスター集計)'!D10,)))</f>
        <v>0</v>
      </c>
      <c r="E17" s="333">
        <v>151000</v>
      </c>
      <c r="F17" s="204">
        <f t="shared" ref="F17:F24" si="3">D17*E17</f>
        <v>0</v>
      </c>
      <c r="G17" s="394"/>
      <c r="H17" s="204">
        <f t="shared" ref="H17:H24" si="4">D17*G17</f>
        <v>0</v>
      </c>
      <c r="I17" s="207">
        <f t="shared" ref="I17:I24" si="5">MIN(F17,H17)</f>
        <v>0</v>
      </c>
      <c r="J17" s="168"/>
      <c r="K17" s="197"/>
    </row>
    <row r="18" spans="1:11" ht="27" customHeight="1">
      <c r="A18" s="633"/>
      <c r="B18" s="634"/>
      <c r="C18" s="205" t="s">
        <v>20</v>
      </c>
      <c r="D18" s="219">
        <f>IF('基礎情報入力シート（要入力）'!$D$11='別紙４ー② (2)'!$L$5,'空床数計算シート(集計)'!D16+'空床数計算シート(クラスター集計)'!D11,IF('基礎情報入力シート（要入力）'!$D$11='別紙４ (1)'!L$10,'空床数計算シート(クラスター集計)'!D11,IF('基礎情報入力シート（要入力）'!$D$11='別紙４ー② (2)'!$L$4,'空床数計算シート(クラスター集計)'!D11,)))</f>
        <v>0</v>
      </c>
      <c r="E18" s="333">
        <v>106000</v>
      </c>
      <c r="F18" s="204">
        <f t="shared" si="3"/>
        <v>0</v>
      </c>
      <c r="G18" s="394"/>
      <c r="H18" s="204">
        <f t="shared" si="4"/>
        <v>0</v>
      </c>
      <c r="I18" s="207">
        <f t="shared" si="5"/>
        <v>0</v>
      </c>
      <c r="J18" s="168"/>
      <c r="K18" s="197"/>
    </row>
    <row r="19" spans="1:11" ht="27" customHeight="1">
      <c r="A19" s="633"/>
      <c r="B19" s="634"/>
      <c r="C19" s="205" t="s">
        <v>6</v>
      </c>
      <c r="D19" s="219">
        <f>IF('基礎情報入力シート（要入力）'!$D$11='別紙４ー② (2)'!$L$5,'空床数計算シート(クラスター集計)'!D12,IF('基礎情報入力シート（要入力）'!$D$11='別紙４ (1)'!L$10,'空床数計算シート(クラスター集計)'!D12,IF('基礎情報入力シート（要入力）'!$D$11='別紙４ー② (2)'!$L$4,'空床数計算シート(クラスター集計)'!D12,)))</f>
        <v>0</v>
      </c>
      <c r="E19" s="333">
        <v>16000</v>
      </c>
      <c r="F19" s="204">
        <f t="shared" ref="F19" si="6">D19*E19</f>
        <v>0</v>
      </c>
      <c r="G19" s="394"/>
      <c r="H19" s="204">
        <f t="shared" ref="H19" si="7">D19*G19</f>
        <v>0</v>
      </c>
      <c r="I19" s="207">
        <f t="shared" ref="I19" si="8">MIN(F19,H19)</f>
        <v>0</v>
      </c>
      <c r="J19" s="168"/>
      <c r="K19" s="197"/>
    </row>
    <row r="20" spans="1:11" ht="27" customHeight="1">
      <c r="A20" s="633"/>
      <c r="B20" s="634"/>
      <c r="C20" s="360" t="s">
        <v>2</v>
      </c>
      <c r="D20" s="219">
        <f>IF('基礎情報入力シート（要入力）'!$D$11='別紙４ー② (2)'!$L$5,'空床数計算シート(集計)'!D17+'空床数計算シート(クラスター集計)'!D13,IF('基礎情報入力シート（要入力）'!$D$11='別紙４ (1)'!L$10,'空床数計算シート(クラスター集計)'!D13,IF('基礎情報入力シート（要入力）'!$D$11='別紙４ー② (2)'!$L$4,'空床数計算シート(クラスター集計)'!D13,)))</f>
        <v>0</v>
      </c>
      <c r="E20" s="333">
        <v>36000</v>
      </c>
      <c r="F20" s="204">
        <f t="shared" si="3"/>
        <v>0</v>
      </c>
      <c r="G20" s="394"/>
      <c r="H20" s="204">
        <f t="shared" si="4"/>
        <v>0</v>
      </c>
      <c r="I20" s="207">
        <f t="shared" si="5"/>
        <v>0</v>
      </c>
      <c r="J20" s="168"/>
      <c r="K20" s="197"/>
    </row>
    <row r="21" spans="1:11" ht="27" customHeight="1">
      <c r="A21" s="635" t="s">
        <v>8</v>
      </c>
      <c r="B21" s="636"/>
      <c r="C21" s="206" t="s">
        <v>19</v>
      </c>
      <c r="D21" s="219">
        <f>IF('基礎情報入力シート（要入力）'!$D$11='別紙４ー② (2)'!$L$5,'空床数計算シート(集計)'!D32+'空床数計算シート(クラスター集計)'!D22,IF('基礎情報入力シート（要入力）'!$D$11='別紙４ (1)'!L$10,'空床数計算シート(クラスター集計)'!D22,IF('基礎情報入力シート（要入力）'!$D$11='別紙４ー② (2)'!$L$4,'空床数計算シート(クラスター集計)'!D22,)))</f>
        <v>0</v>
      </c>
      <c r="E21" s="334">
        <v>151000</v>
      </c>
      <c r="F21" s="207">
        <f t="shared" si="3"/>
        <v>0</v>
      </c>
      <c r="G21" s="394"/>
      <c r="H21" s="204">
        <f t="shared" si="4"/>
        <v>0</v>
      </c>
      <c r="I21" s="207">
        <f t="shared" si="5"/>
        <v>0</v>
      </c>
      <c r="J21" s="168"/>
      <c r="K21" s="197"/>
    </row>
    <row r="22" spans="1:11" ht="27" customHeight="1">
      <c r="A22" s="637"/>
      <c r="B22" s="638"/>
      <c r="C22" s="205" t="s">
        <v>20</v>
      </c>
      <c r="D22" s="219">
        <f>IF('基礎情報入力シート（要入力）'!$D$11='別紙４ー② (2)'!$L$5,'空床数計算シート(集計)'!D33+'空床数計算シート(クラスター集計)'!D23,IF('基礎情報入力シート（要入力）'!$D$11='別紙４ (1)'!L$10,'空床数計算シート(クラスター集計)'!D23,IF('基礎情報入力シート（要入力）'!$D$11='別紙４ー② (2)'!$L$4,'空床数計算シート(クラスター集計)'!D23,)))</f>
        <v>0</v>
      </c>
      <c r="E22" s="335">
        <v>106000</v>
      </c>
      <c r="F22" s="207">
        <f t="shared" si="3"/>
        <v>0</v>
      </c>
      <c r="G22" s="394"/>
      <c r="H22" s="204">
        <f t="shared" si="4"/>
        <v>0</v>
      </c>
      <c r="I22" s="207">
        <f t="shared" si="5"/>
        <v>0</v>
      </c>
      <c r="J22" s="168"/>
      <c r="K22" s="197"/>
    </row>
    <row r="23" spans="1:11" ht="27" customHeight="1">
      <c r="A23" s="637"/>
      <c r="B23" s="638"/>
      <c r="C23" s="205" t="s">
        <v>6</v>
      </c>
      <c r="D23" s="219">
        <f>IF('基礎情報入力シート（要入力）'!$D$11='別紙４ー② (2)'!$L$5,'空床数計算シート(集計)'!D34+'空床数計算シート(クラスター集計)'!D24,IF('基礎情報入力シート（要入力）'!$D$11='別紙４ (1)'!L$10,'空床数計算シート(クラスター集計)'!D24,IF('基礎情報入力シート（要入力）'!$D$11='別紙４ー② (2)'!$L$4,'空床数計算シート(クラスター集計)'!D24,)))</f>
        <v>0</v>
      </c>
      <c r="E23" s="335">
        <v>16000</v>
      </c>
      <c r="F23" s="207">
        <f t="shared" si="3"/>
        <v>0</v>
      </c>
      <c r="G23" s="394"/>
      <c r="H23" s="204">
        <f t="shared" si="4"/>
        <v>0</v>
      </c>
      <c r="I23" s="207">
        <f t="shared" si="5"/>
        <v>0</v>
      </c>
      <c r="J23" s="168"/>
      <c r="K23" s="197"/>
    </row>
    <row r="24" spans="1:11" ht="27" customHeight="1">
      <c r="A24" s="639"/>
      <c r="B24" s="640"/>
      <c r="C24" s="206" t="s">
        <v>2</v>
      </c>
      <c r="D24" s="219">
        <f>IF('基礎情報入力シート（要入力）'!$D$11='別紙４ー② (2)'!$L$5,'空床数計算シート(集計)'!D35+'空床数計算シート(クラスター集計)'!D25,IF('基礎情報入力シート（要入力）'!$D$11='別紙４ (1)'!L$10,'空床数計算シート(クラスター集計)'!D25,IF('基礎情報入力シート（要入力）'!$D$11='別紙４ー② (2)'!$L$4,'空床数計算シート(クラスター集計)'!D25,)))</f>
        <v>0</v>
      </c>
      <c r="E24" s="335">
        <v>36000</v>
      </c>
      <c r="F24" s="207">
        <f t="shared" si="3"/>
        <v>0</v>
      </c>
      <c r="G24" s="394"/>
      <c r="H24" s="204">
        <f t="shared" si="4"/>
        <v>0</v>
      </c>
      <c r="I24" s="207">
        <f t="shared" si="5"/>
        <v>0</v>
      </c>
      <c r="J24" s="168"/>
      <c r="K24" s="197"/>
    </row>
    <row r="25" spans="1:11" ht="25.15" customHeight="1">
      <c r="A25" s="197"/>
      <c r="B25" s="208"/>
      <c r="C25" s="208"/>
      <c r="D25" s="197"/>
      <c r="E25" s="197"/>
      <c r="F25" s="197"/>
      <c r="G25" s="206" t="s">
        <v>56</v>
      </c>
      <c r="H25" s="214">
        <f>SUM(H17:H24)</f>
        <v>0</v>
      </c>
      <c r="I25" s="214">
        <f>SUM(I17:I24)</f>
        <v>0</v>
      </c>
      <c r="J25" s="197"/>
      <c r="K25" s="197"/>
    </row>
    <row r="26" spans="1:11" ht="11.45" customHeight="1">
      <c r="A26" s="197"/>
      <c r="B26" s="197"/>
      <c r="C26" s="208"/>
      <c r="D26" s="215"/>
      <c r="E26" s="216"/>
      <c r="F26" s="217"/>
      <c r="G26" s="217"/>
      <c r="H26" s="218"/>
      <c r="I26" s="218"/>
      <c r="J26" s="197"/>
      <c r="K26" s="197"/>
    </row>
    <row r="27" spans="1:11" ht="27" customHeight="1">
      <c r="A27" s="642" t="s">
        <v>547</v>
      </c>
      <c r="B27" s="642"/>
      <c r="C27" s="642"/>
      <c r="D27" s="642"/>
      <c r="E27" s="642"/>
      <c r="F27" s="642"/>
      <c r="G27" s="642"/>
      <c r="H27" s="642"/>
      <c r="I27" s="642"/>
      <c r="J27" s="197"/>
      <c r="K27" s="197"/>
    </row>
    <row r="28" spans="1:11" ht="20.45" customHeight="1">
      <c r="A28" s="641" t="s">
        <v>17</v>
      </c>
      <c r="B28" s="641"/>
      <c r="C28" s="641"/>
      <c r="D28" s="641"/>
      <c r="E28" s="641"/>
      <c r="F28" s="641"/>
      <c r="G28" s="641"/>
      <c r="H28" s="641"/>
      <c r="I28" s="641"/>
      <c r="J28" s="197"/>
      <c r="K28" s="197"/>
    </row>
    <row r="29" spans="1:11" ht="39.950000000000003" customHeight="1">
      <c r="A29" s="642" t="s">
        <v>95</v>
      </c>
      <c r="B29" s="642"/>
      <c r="C29" s="642"/>
      <c r="D29" s="642"/>
      <c r="E29" s="642"/>
      <c r="F29" s="642"/>
      <c r="G29" s="642"/>
      <c r="H29" s="642"/>
      <c r="I29" s="642"/>
      <c r="J29" s="197"/>
      <c r="K29" s="197"/>
    </row>
    <row r="30" spans="1:11" ht="29.45" customHeight="1">
      <c r="A30" s="642" t="s">
        <v>60</v>
      </c>
      <c r="B30" s="642"/>
      <c r="C30" s="642"/>
      <c r="D30" s="642"/>
      <c r="E30" s="642"/>
      <c r="F30" s="642"/>
      <c r="G30" s="642"/>
      <c r="H30" s="642"/>
      <c r="I30" s="642"/>
      <c r="J30" s="197"/>
      <c r="K30" s="197"/>
    </row>
    <row r="31" spans="1:11" ht="18" customHeight="1">
      <c r="A31" s="642" t="s">
        <v>26</v>
      </c>
      <c r="B31" s="642"/>
      <c r="C31" s="642"/>
      <c r="D31" s="642"/>
      <c r="E31" s="642"/>
      <c r="F31" s="642"/>
      <c r="G31" s="642"/>
      <c r="H31" s="642"/>
      <c r="I31" s="642"/>
      <c r="J31" s="197"/>
      <c r="K31" s="197"/>
    </row>
  </sheetData>
  <sheetProtection algorithmName="SHA-512" hashValue="yzirl2l4JiSI7ptVSSYek9Exe5yRDZce8wRsdI4B0knwkZBIU7U8z/FKF7w7VBHJ1jiPvM68o0+SSnoidD7fFA==" saltValue="0n67OL5d4rQBsu6+NqT7Tw==" spinCount="100000" sheet="1" objects="1" scenarios="1"/>
  <mergeCells count="21">
    <mergeCell ref="A30:I30"/>
    <mergeCell ref="A31:I31"/>
    <mergeCell ref="A17:A20"/>
    <mergeCell ref="B17:B20"/>
    <mergeCell ref="A21:B24"/>
    <mergeCell ref="A27:I27"/>
    <mergeCell ref="A28:I28"/>
    <mergeCell ref="A29:I29"/>
    <mergeCell ref="J15:J16"/>
    <mergeCell ref="A4:C5"/>
    <mergeCell ref="D4:D5"/>
    <mergeCell ref="E4:F4"/>
    <mergeCell ref="G4:H4"/>
    <mergeCell ref="J4:J5"/>
    <mergeCell ref="A6:A8"/>
    <mergeCell ref="B6:B8"/>
    <mergeCell ref="A9:B12"/>
    <mergeCell ref="A15:C16"/>
    <mergeCell ref="D15:D16"/>
    <mergeCell ref="E15:F15"/>
    <mergeCell ref="G15:H15"/>
  </mergeCells>
  <phoneticPr fontId="2"/>
  <printOptions horizontalCentered="1"/>
  <pageMargins left="0.59055118110236227" right="0.59055118110236227" top="0.78740157480314965" bottom="0.78740157480314965" header="0.31496062992125984" footer="0.31496062992125984"/>
  <pageSetup paperSize="9" scale="66"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pageSetUpPr fitToPage="1"/>
  </sheetPr>
  <dimension ref="A1:S48"/>
  <sheetViews>
    <sheetView view="pageBreakPreview" zoomScale="85" zoomScaleNormal="100" zoomScaleSheetLayoutView="85" workbookViewId="0">
      <selection activeCell="D23" sqref="D23"/>
    </sheetView>
  </sheetViews>
  <sheetFormatPr defaultColWidth="9" defaultRowHeight="33.6" customHeight="1"/>
  <cols>
    <col min="1" max="1" width="15.125" style="104" customWidth="1"/>
    <col min="2" max="4" width="12.75" style="104" customWidth="1"/>
    <col min="5" max="5" width="4.5" style="105" customWidth="1"/>
    <col min="6" max="6" width="5.25" style="106" bestFit="1" customWidth="1"/>
    <col min="7" max="7" width="8.5" style="107" customWidth="1"/>
    <col min="8" max="8" width="13.375" style="107" bestFit="1" customWidth="1"/>
    <col min="9" max="11" width="5.75" style="106" customWidth="1"/>
    <col min="12" max="12" width="1" style="106" customWidth="1"/>
    <col min="13" max="13" width="8.625" style="107" customWidth="1"/>
    <col min="14" max="18" width="5.75" style="106" customWidth="1"/>
    <col min="19" max="16384" width="9" style="104"/>
  </cols>
  <sheetData>
    <row r="1" spans="1:19" ht="33.6" customHeight="1">
      <c r="A1" s="103" t="s">
        <v>484</v>
      </c>
    </row>
    <row r="2" spans="1:19" ht="33" customHeight="1">
      <c r="A2" s="103" t="s">
        <v>96</v>
      </c>
    </row>
    <row r="3" spans="1:19" ht="34.9" customHeight="1" thickBot="1">
      <c r="F3" s="109" t="s">
        <v>365</v>
      </c>
      <c r="M3" s="430"/>
      <c r="N3" s="669"/>
      <c r="O3" s="669"/>
    </row>
    <row r="4" spans="1:19" ht="33.6" customHeight="1" thickTop="1">
      <c r="A4" s="109" t="s">
        <v>365</v>
      </c>
      <c r="B4" s="110"/>
      <c r="C4" s="110"/>
      <c r="D4" s="111" t="s">
        <v>97</v>
      </c>
      <c r="E4" s="112"/>
      <c r="F4" s="660" t="s">
        <v>176</v>
      </c>
      <c r="G4" s="113"/>
      <c r="H4" s="113"/>
      <c r="I4" s="114" t="s">
        <v>471</v>
      </c>
      <c r="J4" s="114" t="s">
        <v>369</v>
      </c>
      <c r="K4" s="114" t="s">
        <v>472</v>
      </c>
      <c r="M4" s="109" t="s">
        <v>365</v>
      </c>
      <c r="N4" s="129"/>
      <c r="O4" s="129"/>
      <c r="P4" s="129"/>
      <c r="Q4" s="129"/>
      <c r="R4" s="431"/>
    </row>
    <row r="5" spans="1:19" ht="33.6" customHeight="1">
      <c r="A5" s="655" t="s">
        <v>334</v>
      </c>
      <c r="B5" s="655" t="s">
        <v>99</v>
      </c>
      <c r="C5" s="115" t="s">
        <v>100</v>
      </c>
      <c r="D5" s="234">
        <f>SUM(I8:K8)</f>
        <v>0</v>
      </c>
      <c r="E5" s="112"/>
      <c r="F5" s="660"/>
      <c r="G5" s="661" t="s">
        <v>100</v>
      </c>
      <c r="H5" s="116" t="s">
        <v>343</v>
      </c>
      <c r="I5" s="184">
        <f>'空床数計算シート(４月)'!$C$7</f>
        <v>0</v>
      </c>
      <c r="J5" s="184">
        <f>'空床数計算シート(５月)'!$C$7</f>
        <v>0</v>
      </c>
      <c r="K5" s="184">
        <f>'空床数計算シート(６月)'!$C$7</f>
        <v>0</v>
      </c>
      <c r="M5" s="664" t="s">
        <v>353</v>
      </c>
      <c r="N5" s="665"/>
      <c r="O5" s="342" t="s">
        <v>471</v>
      </c>
      <c r="P5" s="342" t="s">
        <v>369</v>
      </c>
      <c r="Q5" s="342" t="s">
        <v>472</v>
      </c>
      <c r="R5" s="123"/>
    </row>
    <row r="6" spans="1:19" ht="33.6" customHeight="1">
      <c r="A6" s="655"/>
      <c r="B6" s="655"/>
      <c r="C6" s="117" t="s">
        <v>102</v>
      </c>
      <c r="D6" s="235">
        <f>SUM(I12:K12)</f>
        <v>0</v>
      </c>
      <c r="E6" s="112"/>
      <c r="F6" s="660"/>
      <c r="G6" s="662"/>
      <c r="H6" s="118" t="s">
        <v>512</v>
      </c>
      <c r="I6" s="185">
        <f>'空床数計算シート(４月)'!$D$7</f>
        <v>0</v>
      </c>
      <c r="J6" s="185">
        <f>'空床数計算シート(５月)'!$D$7</f>
        <v>0</v>
      </c>
      <c r="K6" s="185">
        <f>'空床数計算シート(６月)'!$D$7</f>
        <v>0</v>
      </c>
      <c r="M6" s="666" t="s">
        <v>354</v>
      </c>
      <c r="N6" s="667"/>
      <c r="O6" s="131">
        <f>'空床数計算シート(４月)'!$S$7</f>
        <v>0</v>
      </c>
      <c r="P6" s="131">
        <f>'空床数計算シート(５月)'!$S$7</f>
        <v>0</v>
      </c>
      <c r="Q6" s="131">
        <f>'空床数計算シート(６月)'!$S$7</f>
        <v>0</v>
      </c>
      <c r="R6" s="123"/>
      <c r="S6" s="120"/>
    </row>
    <row r="7" spans="1:19" ht="33.6" customHeight="1" thickBot="1">
      <c r="A7" s="655"/>
      <c r="B7" s="655"/>
      <c r="C7" s="324" t="s">
        <v>103</v>
      </c>
      <c r="D7" s="323">
        <f>SUM(I16:K16)</f>
        <v>0</v>
      </c>
      <c r="E7" s="112"/>
      <c r="F7" s="660"/>
      <c r="G7" s="662"/>
      <c r="H7" s="122" t="s">
        <v>340</v>
      </c>
      <c r="I7" s="186">
        <f>'空床数計算シート(４月)'!E7</f>
        <v>0</v>
      </c>
      <c r="J7" s="186">
        <f>'空床数計算シート(５月)'!E7</f>
        <v>0</v>
      </c>
      <c r="K7" s="186">
        <f>'空床数計算シート(６月)'!E7</f>
        <v>0</v>
      </c>
      <c r="M7" s="666" t="s">
        <v>352</v>
      </c>
      <c r="N7" s="667"/>
      <c r="O7" s="131">
        <f>'空床数計算シート(４月)'!$T$7</f>
        <v>0</v>
      </c>
      <c r="P7" s="131">
        <f>'空床数計算シート(５月)'!$T$7</f>
        <v>0</v>
      </c>
      <c r="Q7" s="131">
        <f>'空床数計算シート(６月)'!$T$7</f>
        <v>0</v>
      </c>
      <c r="R7" s="123"/>
    </row>
    <row r="8" spans="1:19" ht="33.6" customHeight="1" thickBot="1">
      <c r="E8" s="112"/>
      <c r="F8" s="660"/>
      <c r="G8" s="663"/>
      <c r="H8" s="122" t="s">
        <v>339</v>
      </c>
      <c r="I8" s="186">
        <f>I5-I6-I7</f>
        <v>0</v>
      </c>
      <c r="J8" s="186">
        <f>J5-J6-J7</f>
        <v>0</v>
      </c>
      <c r="K8" s="186">
        <f>K5-K6-K7</f>
        <v>0</v>
      </c>
      <c r="M8" s="666" t="s">
        <v>355</v>
      </c>
      <c r="N8" s="667"/>
      <c r="O8" s="131">
        <f>'空床数計算シート(４月)'!$U$7</f>
        <v>0</v>
      </c>
      <c r="P8" s="131">
        <f>'空床数計算シート(５月)'!$U$7</f>
        <v>0</v>
      </c>
      <c r="Q8" s="131">
        <f>'空床数計算シート(６月)'!$U$7</f>
        <v>0</v>
      </c>
      <c r="R8" s="129"/>
    </row>
    <row r="9" spans="1:19" ht="33.6" customHeight="1" thickTop="1">
      <c r="A9" s="109" t="s">
        <v>477</v>
      </c>
      <c r="B9" s="110"/>
      <c r="C9" s="110"/>
      <c r="D9" s="111" t="s">
        <v>97</v>
      </c>
      <c r="E9" s="112"/>
      <c r="F9" s="660"/>
      <c r="G9" s="654" t="s">
        <v>342</v>
      </c>
      <c r="H9" s="116" t="s">
        <v>343</v>
      </c>
      <c r="I9" s="184">
        <f>'空床数計算シート(４月)'!$H$7</f>
        <v>0</v>
      </c>
      <c r="J9" s="184">
        <f>'空床数計算シート(５月)'!$H$7</f>
        <v>0</v>
      </c>
      <c r="K9" s="184">
        <f>'空床数計算シート(６月)'!$H$7</f>
        <v>0</v>
      </c>
      <c r="M9" s="668" t="s">
        <v>356</v>
      </c>
      <c r="N9" s="668"/>
      <c r="O9" s="131">
        <f>'空床数計算シート(４月)'!$V$7</f>
        <v>0</v>
      </c>
      <c r="P9" s="131">
        <f>'空床数計算シート(５月)'!$V$7</f>
        <v>0</v>
      </c>
      <c r="Q9" s="131">
        <f>'空床数計算シート(６月)'!$V$7</f>
        <v>0</v>
      </c>
      <c r="R9" s="104"/>
    </row>
    <row r="10" spans="1:19" ht="33.6" customHeight="1">
      <c r="A10" s="655" t="s">
        <v>334</v>
      </c>
      <c r="B10" s="655" t="s">
        <v>99</v>
      </c>
      <c r="C10" s="115" t="s">
        <v>100</v>
      </c>
      <c r="D10" s="410">
        <f>SUM(I8:K8)-SUM(I22:J22)</f>
        <v>0</v>
      </c>
      <c r="E10" s="112"/>
      <c r="F10" s="660"/>
      <c r="G10" s="654"/>
      <c r="H10" s="118" t="s">
        <v>512</v>
      </c>
      <c r="I10" s="185">
        <f>'空床数計算シート(４月)'!$I$7</f>
        <v>0</v>
      </c>
      <c r="J10" s="185">
        <f>'空床数計算シート(５月)'!$I$7</f>
        <v>0</v>
      </c>
      <c r="K10" s="185">
        <f>'空床数計算シート(６月)'!$I$7</f>
        <v>0</v>
      </c>
      <c r="M10" s="123"/>
      <c r="N10" s="123"/>
      <c r="O10" s="129"/>
      <c r="P10" s="129"/>
      <c r="Q10" s="129"/>
      <c r="R10" s="104"/>
    </row>
    <row r="11" spans="1:19" ht="33.6" customHeight="1">
      <c r="A11" s="655"/>
      <c r="B11" s="655"/>
      <c r="C11" s="117" t="s">
        <v>102</v>
      </c>
      <c r="D11" s="321">
        <f>SUM(I12:K12)-SUM(I26:J26)</f>
        <v>0</v>
      </c>
      <c r="E11" s="112"/>
      <c r="F11" s="660"/>
      <c r="G11" s="654"/>
      <c r="H11" s="413" t="s">
        <v>340</v>
      </c>
      <c r="I11" s="186">
        <f>'空床数計算シート(４月)'!J7</f>
        <v>0</v>
      </c>
      <c r="J11" s="186">
        <f>'空床数計算シート(５月)'!J7</f>
        <v>0</v>
      </c>
      <c r="K11" s="186">
        <f>'空床数計算シート(６月)'!J7</f>
        <v>0</v>
      </c>
      <c r="R11" s="104"/>
    </row>
    <row r="12" spans="1:19" ht="33.6" customHeight="1" thickBot="1">
      <c r="A12" s="655"/>
      <c r="B12" s="655"/>
      <c r="C12" s="324" t="s">
        <v>103</v>
      </c>
      <c r="D12" s="418">
        <f>SUM(I16:K16)-SUM(I30:J30)</f>
        <v>0</v>
      </c>
      <c r="E12" s="112"/>
      <c r="F12" s="660"/>
      <c r="G12" s="654"/>
      <c r="H12" s="306" t="s">
        <v>339</v>
      </c>
      <c r="I12" s="187">
        <f>I9-I10-I11</f>
        <v>0</v>
      </c>
      <c r="J12" s="187">
        <f>J9-J10-J11</f>
        <v>0</v>
      </c>
      <c r="K12" s="187">
        <f>K9-K10-K11</f>
        <v>0</v>
      </c>
      <c r="R12" s="104"/>
    </row>
    <row r="13" spans="1:19" ht="33.6" customHeight="1" thickTop="1" thickBot="1">
      <c r="A13" s="322"/>
      <c r="B13" s="322"/>
      <c r="C13" s="303"/>
      <c r="D13" s="304"/>
      <c r="E13" s="112"/>
      <c r="F13" s="660"/>
      <c r="G13" s="654" t="s">
        <v>341</v>
      </c>
      <c r="H13" s="116" t="s">
        <v>343</v>
      </c>
      <c r="I13" s="188">
        <f>'空床数計算シート(４月)'!$M$7</f>
        <v>0</v>
      </c>
      <c r="J13" s="188">
        <f>'空床数計算シート(５月)'!$M$7</f>
        <v>0</v>
      </c>
      <c r="K13" s="188">
        <f>'空床数計算シート(６月)'!$M$7</f>
        <v>0</v>
      </c>
      <c r="R13" s="104"/>
    </row>
    <row r="14" spans="1:19" ht="33.6" customHeight="1" thickTop="1">
      <c r="A14" s="109" t="s">
        <v>373</v>
      </c>
      <c r="B14" s="110"/>
      <c r="C14" s="110"/>
      <c r="D14" s="111" t="s">
        <v>97</v>
      </c>
      <c r="E14" s="112"/>
      <c r="F14" s="660"/>
      <c r="G14" s="654"/>
      <c r="H14" s="118" t="s">
        <v>512</v>
      </c>
      <c r="I14" s="185">
        <f>'空床数計算シート(４月)'!$N$7</f>
        <v>0</v>
      </c>
      <c r="J14" s="185">
        <f>'空床数計算シート(５月)'!$N$7</f>
        <v>0</v>
      </c>
      <c r="K14" s="185">
        <f>'空床数計算シート(６月)'!$N$7</f>
        <v>0</v>
      </c>
      <c r="R14" s="104"/>
    </row>
    <row r="15" spans="1:19" ht="33.6" customHeight="1">
      <c r="A15" s="655" t="s">
        <v>334</v>
      </c>
      <c r="B15" s="655" t="s">
        <v>99</v>
      </c>
      <c r="C15" s="115" t="s">
        <v>100</v>
      </c>
      <c r="D15" s="234">
        <f>SUM(I22:J22)</f>
        <v>0</v>
      </c>
      <c r="E15" s="112"/>
      <c r="F15" s="660"/>
      <c r="G15" s="654"/>
      <c r="H15" s="122" t="s">
        <v>340</v>
      </c>
      <c r="I15" s="186">
        <f>'空床数計算シート(４月)'!O7</f>
        <v>0</v>
      </c>
      <c r="J15" s="186">
        <f>'空床数計算シート(５月)'!O7</f>
        <v>0</v>
      </c>
      <c r="K15" s="186">
        <f>'空床数計算シート(６月)'!O7</f>
        <v>0</v>
      </c>
      <c r="R15" s="104"/>
    </row>
    <row r="16" spans="1:19" ht="33.6" customHeight="1">
      <c r="A16" s="655"/>
      <c r="B16" s="655"/>
      <c r="C16" s="117" t="s">
        <v>102</v>
      </c>
      <c r="D16" s="235">
        <f>SUM(I26:J26)</f>
        <v>0</v>
      </c>
      <c r="E16" s="112"/>
      <c r="F16" s="660"/>
      <c r="G16" s="654"/>
      <c r="H16" s="307" t="s">
        <v>339</v>
      </c>
      <c r="I16" s="187">
        <f>I13-I14-I15</f>
        <v>0</v>
      </c>
      <c r="J16" s="187">
        <f t="shared" ref="J16:K16" si="0">J13-J14-J15</f>
        <v>0</v>
      </c>
      <c r="K16" s="187">
        <f t="shared" si="0"/>
        <v>0</v>
      </c>
      <c r="R16" s="129"/>
    </row>
    <row r="17" spans="1:18" ht="33.6" customHeight="1" thickBot="1">
      <c r="A17" s="655"/>
      <c r="B17" s="655"/>
      <c r="C17" s="324" t="s">
        <v>103</v>
      </c>
      <c r="D17" s="323">
        <f>SUM(I30:J30)</f>
        <v>0</v>
      </c>
      <c r="E17" s="112"/>
      <c r="F17" s="347" t="s">
        <v>374</v>
      </c>
      <c r="H17" s="129"/>
      <c r="I17" s="129"/>
      <c r="J17" s="129"/>
      <c r="K17" s="129"/>
      <c r="M17" s="347" t="s">
        <v>374</v>
      </c>
      <c r="N17" s="123"/>
      <c r="O17" s="129"/>
      <c r="P17" s="129"/>
      <c r="Q17" s="129"/>
      <c r="R17" s="129"/>
    </row>
    <row r="18" spans="1:18" ht="33.6" customHeight="1" thickBot="1">
      <c r="A18" s="322"/>
      <c r="B18" s="322"/>
      <c r="C18" s="303"/>
      <c r="D18" s="304"/>
      <c r="E18" s="112"/>
      <c r="F18" s="660" t="s">
        <v>371</v>
      </c>
      <c r="G18" s="343"/>
      <c r="H18" s="344"/>
      <c r="I18" s="346" t="s">
        <v>372</v>
      </c>
      <c r="J18" s="346" t="s">
        <v>472</v>
      </c>
      <c r="K18" s="129"/>
      <c r="L18" s="129"/>
      <c r="M18" s="664" t="s">
        <v>353</v>
      </c>
      <c r="N18" s="665"/>
      <c r="O18" s="342" t="s">
        <v>372</v>
      </c>
      <c r="P18" s="342" t="s">
        <v>472</v>
      </c>
      <c r="Q18" s="129"/>
      <c r="R18" s="129"/>
    </row>
    <row r="19" spans="1:18" ht="33.6" customHeight="1" thickTop="1">
      <c r="A19" s="109" t="s">
        <v>365</v>
      </c>
      <c r="B19" s="110"/>
      <c r="C19" s="125"/>
      <c r="D19" s="111" t="s">
        <v>105</v>
      </c>
      <c r="E19" s="112"/>
      <c r="F19" s="660"/>
      <c r="G19" s="654" t="s">
        <v>100</v>
      </c>
      <c r="H19" s="414" t="s">
        <v>343</v>
      </c>
      <c r="I19" s="184">
        <f>SUM('空床数計算シート(５月)'!$C$17:$C$40)</f>
        <v>0</v>
      </c>
      <c r="J19" s="184">
        <f>'空床数計算シート(６月)'!$C$7</f>
        <v>0</v>
      </c>
      <c r="K19" s="129"/>
      <c r="L19" s="308"/>
      <c r="M19" s="666" t="s">
        <v>354</v>
      </c>
      <c r="N19" s="667"/>
      <c r="O19" s="131">
        <f>SUM('空床数計算シート(５月)'!S$17:S$40)</f>
        <v>0</v>
      </c>
      <c r="P19" s="131">
        <f>'空床数計算シート(６月)'!$S$7</f>
        <v>0</v>
      </c>
      <c r="Q19" s="129"/>
      <c r="R19" s="123"/>
    </row>
    <row r="20" spans="1:18" ht="33.6" customHeight="1">
      <c r="A20" s="656" t="s">
        <v>106</v>
      </c>
      <c r="B20" s="655" t="s">
        <v>107</v>
      </c>
      <c r="C20" s="126" t="s">
        <v>108</v>
      </c>
      <c r="D20" s="410">
        <f>SUM(O6:Q6)</f>
        <v>0</v>
      </c>
      <c r="E20" s="112"/>
      <c r="F20" s="660"/>
      <c r="G20" s="654"/>
      <c r="H20" s="118" t="s">
        <v>512</v>
      </c>
      <c r="I20" s="407">
        <f>SUM('空床数計算シート(５月)'!D$17:D$40)</f>
        <v>0</v>
      </c>
      <c r="J20" s="185">
        <f>'空床数計算シート(６月)'!$D$7</f>
        <v>0</v>
      </c>
      <c r="K20" s="129"/>
      <c r="L20" s="308"/>
      <c r="M20" s="668" t="s">
        <v>352</v>
      </c>
      <c r="N20" s="668"/>
      <c r="O20" s="131">
        <f>SUM('空床数計算シート(５月)'!T$17:T$40)</f>
        <v>0</v>
      </c>
      <c r="P20" s="131">
        <f>'空床数計算シート(６月)'!$T$7</f>
        <v>0</v>
      </c>
      <c r="Q20" s="129"/>
      <c r="R20" s="129"/>
    </row>
    <row r="21" spans="1:18" ht="33.6" customHeight="1">
      <c r="A21" s="657"/>
      <c r="B21" s="655"/>
      <c r="C21" s="126" t="s">
        <v>177</v>
      </c>
      <c r="D21" s="235">
        <f>SUM(O7:Q7)</f>
        <v>0</v>
      </c>
      <c r="E21" s="112"/>
      <c r="F21" s="660"/>
      <c r="G21" s="654"/>
      <c r="H21" s="415" t="s">
        <v>340</v>
      </c>
      <c r="I21" s="312">
        <f>SUM('空床数計算シート(５月)'!E$17:E$40)</f>
        <v>0</v>
      </c>
      <c r="J21" s="186">
        <f>'空床数計算シート(６月)'!E7</f>
        <v>0</v>
      </c>
      <c r="K21" s="129"/>
      <c r="L21" s="308"/>
      <c r="M21" s="668" t="s">
        <v>355</v>
      </c>
      <c r="N21" s="668"/>
      <c r="O21" s="131">
        <f>SUM('空床数計算シート(５月)'!U$17:U$40)</f>
        <v>0</v>
      </c>
      <c r="P21" s="131">
        <f>'空床数計算シート(６月)'!$U$7</f>
        <v>0</v>
      </c>
      <c r="Q21" s="129"/>
      <c r="R21" s="129"/>
    </row>
    <row r="22" spans="1:18" ht="33.6" customHeight="1">
      <c r="A22" s="657"/>
      <c r="B22" s="655"/>
      <c r="C22" s="126" t="s">
        <v>109</v>
      </c>
      <c r="D22" s="235">
        <f>SUM(O8:Q8)+SUM(O25:P25)</f>
        <v>0</v>
      </c>
      <c r="E22" s="112"/>
      <c r="F22" s="660"/>
      <c r="G22" s="654"/>
      <c r="H22" s="348" t="s">
        <v>339</v>
      </c>
      <c r="I22" s="186">
        <f>I19-I20-I21</f>
        <v>0</v>
      </c>
      <c r="J22" s="186">
        <f>J19-J20-J21</f>
        <v>0</v>
      </c>
      <c r="K22" s="129"/>
      <c r="L22" s="308"/>
      <c r="M22" s="668" t="s">
        <v>356</v>
      </c>
      <c r="N22" s="668"/>
      <c r="O22" s="131">
        <f>SUM('空床数計算シート(５月)'!V$17:V$40)</f>
        <v>0</v>
      </c>
      <c r="P22" s="131">
        <f>'空床数計算シート(６月)'!$V$7</f>
        <v>0</v>
      </c>
      <c r="Q22" s="129"/>
      <c r="R22" s="129"/>
    </row>
    <row r="23" spans="1:18" ht="33.6" customHeight="1" thickBot="1">
      <c r="A23" s="658"/>
      <c r="B23" s="655"/>
      <c r="C23" s="126" t="s">
        <v>103</v>
      </c>
      <c r="D23" s="419">
        <f>SUM(O9:Q9)+SUM(O26:P26)</f>
        <v>0</v>
      </c>
      <c r="E23" s="104"/>
      <c r="F23" s="660"/>
      <c r="G23" s="654" t="s">
        <v>342</v>
      </c>
      <c r="H23" s="345" t="s">
        <v>343</v>
      </c>
      <c r="I23" s="184">
        <f>SUM('空床数計算シート(５月)'!$H$17:$H$40)</f>
        <v>0</v>
      </c>
      <c r="J23" s="184">
        <f>'空床数計算シート(６月)'!$H$7</f>
        <v>0</v>
      </c>
      <c r="K23" s="129"/>
      <c r="L23" s="308"/>
      <c r="M23" s="347" t="s">
        <v>374</v>
      </c>
      <c r="R23" s="129"/>
    </row>
    <row r="24" spans="1:18" ht="33.6" customHeight="1" thickTop="1" thickBot="1">
      <c r="A24" s="322"/>
      <c r="B24" s="322"/>
      <c r="C24" s="303"/>
      <c r="D24" s="304"/>
      <c r="E24" s="129"/>
      <c r="F24" s="660"/>
      <c r="G24" s="654"/>
      <c r="H24" s="118" t="s">
        <v>512</v>
      </c>
      <c r="I24" s="407">
        <f>SUM('空床数計算シート(５月)'!I$17:I$40)</f>
        <v>0</v>
      </c>
      <c r="J24" s="185">
        <f>'空床数計算シート(６月)'!$I$7</f>
        <v>0</v>
      </c>
      <c r="K24" s="129"/>
      <c r="L24" s="308"/>
      <c r="M24" s="670" t="s">
        <v>494</v>
      </c>
      <c r="N24" s="671"/>
      <c r="O24" s="342" t="s">
        <v>372</v>
      </c>
      <c r="P24" s="342" t="s">
        <v>472</v>
      </c>
      <c r="R24" s="123"/>
    </row>
    <row r="25" spans="1:18" ht="33.6" customHeight="1" thickTop="1">
      <c r="A25" s="109" t="s">
        <v>477</v>
      </c>
      <c r="B25" s="110"/>
      <c r="C25" s="125"/>
      <c r="D25" s="111" t="s">
        <v>105</v>
      </c>
      <c r="E25" s="129"/>
      <c r="F25" s="660"/>
      <c r="G25" s="654"/>
      <c r="H25" s="416" t="s">
        <v>340</v>
      </c>
      <c r="I25" s="312">
        <f>SUM('空床数計算シート(５月)'!J$17:J$40)</f>
        <v>0</v>
      </c>
      <c r="J25" s="186">
        <f>'空床数計算シート(６月)'!J7</f>
        <v>0</v>
      </c>
      <c r="K25" s="129"/>
      <c r="L25" s="308"/>
      <c r="M25" s="668" t="s">
        <v>355</v>
      </c>
      <c r="N25" s="668"/>
      <c r="O25" s="462">
        <f>'空床数計算シート(５月)'!X$7</f>
        <v>0</v>
      </c>
      <c r="P25" s="462">
        <f>'空床数計算シート(６月)'!X$7</f>
        <v>0</v>
      </c>
      <c r="R25" s="129"/>
    </row>
    <row r="26" spans="1:18" ht="33.6" customHeight="1">
      <c r="A26" s="656" t="s">
        <v>106</v>
      </c>
      <c r="B26" s="655" t="s">
        <v>107</v>
      </c>
      <c r="C26" s="126" t="s">
        <v>108</v>
      </c>
      <c r="D26" s="234">
        <f>SUM(O6:Q6)-SUM(O19:P19)</f>
        <v>0</v>
      </c>
      <c r="E26" s="129"/>
      <c r="F26" s="660"/>
      <c r="G26" s="654"/>
      <c r="H26" s="417" t="s">
        <v>339</v>
      </c>
      <c r="I26" s="187">
        <f>I23-I24-I25</f>
        <v>0</v>
      </c>
      <c r="J26" s="187">
        <f>J23-J24-J25</f>
        <v>0</v>
      </c>
      <c r="K26" s="129"/>
      <c r="L26" s="308"/>
      <c r="M26" s="668" t="s">
        <v>356</v>
      </c>
      <c r="N26" s="668"/>
      <c r="O26" s="462">
        <f>'空床数計算シート(５月)'!Y$7</f>
        <v>0</v>
      </c>
      <c r="P26" s="462">
        <f>'空床数計算シート(６月)'!Y$7</f>
        <v>0</v>
      </c>
      <c r="R26" s="129"/>
    </row>
    <row r="27" spans="1:18" ht="33.6" customHeight="1">
      <c r="A27" s="657"/>
      <c r="B27" s="655"/>
      <c r="C27" s="126" t="s">
        <v>102</v>
      </c>
      <c r="D27" s="235">
        <f>SUM(O7:Q7)-SUM(O20:P20)</f>
        <v>0</v>
      </c>
      <c r="E27" s="129"/>
      <c r="F27" s="660"/>
      <c r="G27" s="661" t="s">
        <v>2</v>
      </c>
      <c r="H27" s="345" t="s">
        <v>343</v>
      </c>
      <c r="I27" s="184">
        <f>SUM('空床数計算シート(５月)'!$M$17:$M$40)</f>
        <v>0</v>
      </c>
      <c r="J27" s="188">
        <f>'空床数計算シート(６月)'!$M$7</f>
        <v>0</v>
      </c>
      <c r="K27" s="129"/>
      <c r="L27" s="308"/>
      <c r="R27" s="129"/>
    </row>
    <row r="28" spans="1:18" ht="33.6" customHeight="1">
      <c r="A28" s="657"/>
      <c r="B28" s="655"/>
      <c r="C28" s="126" t="s">
        <v>109</v>
      </c>
      <c r="D28" s="424">
        <f>SUM(O8:Q8)-SUM(O21:P21)</f>
        <v>0</v>
      </c>
      <c r="E28" s="325"/>
      <c r="F28" s="660"/>
      <c r="G28" s="662"/>
      <c r="H28" s="118" t="s">
        <v>512</v>
      </c>
      <c r="I28" s="312">
        <f>SUM('空床数計算シート(５月)'!N$17:N$40)</f>
        <v>0</v>
      </c>
      <c r="J28" s="185">
        <f>'空床数計算シート(６月)'!$N$7</f>
        <v>0</v>
      </c>
      <c r="K28" s="129"/>
      <c r="L28" s="308"/>
      <c r="R28" s="129"/>
    </row>
    <row r="29" spans="1:18" ht="33.6" customHeight="1" thickBot="1">
      <c r="A29" s="658"/>
      <c r="B29" s="655"/>
      <c r="C29" s="126" t="s">
        <v>103</v>
      </c>
      <c r="D29" s="418">
        <f>SUM(O9:Q9)-SUM(O22:P22)</f>
        <v>0</v>
      </c>
      <c r="E29" s="325"/>
      <c r="F29" s="660"/>
      <c r="G29" s="662"/>
      <c r="H29" s="415" t="s">
        <v>340</v>
      </c>
      <c r="I29" s="407">
        <f>SUM('空床数計算シート(５月)'!O$17:O$40)</f>
        <v>0</v>
      </c>
      <c r="J29" s="186">
        <f>'空床数計算シート(６月)'!O7</f>
        <v>0</v>
      </c>
      <c r="K29" s="129"/>
      <c r="L29" s="308"/>
      <c r="R29" s="129"/>
    </row>
    <row r="30" spans="1:18" ht="33.6" customHeight="1" thickTop="1" thickBot="1">
      <c r="A30" s="144"/>
      <c r="B30" s="144"/>
      <c r="C30" s="303"/>
      <c r="D30" s="411"/>
      <c r="E30" s="325"/>
      <c r="F30" s="660"/>
      <c r="G30" s="663"/>
      <c r="H30" s="348" t="s">
        <v>339</v>
      </c>
      <c r="I30" s="187">
        <f t="shared" ref="I30:J30" si="1">I27-I28-I29</f>
        <v>0</v>
      </c>
      <c r="J30" s="187">
        <f t="shared" si="1"/>
        <v>0</v>
      </c>
      <c r="K30" s="129"/>
      <c r="L30" s="308"/>
      <c r="M30" s="123"/>
      <c r="N30" s="123"/>
      <c r="O30" s="129"/>
      <c r="P30" s="129"/>
      <c r="Q30" s="129"/>
      <c r="R30" s="129"/>
    </row>
    <row r="31" spans="1:18" ht="31.5" customHeight="1" thickTop="1">
      <c r="A31" s="109" t="s">
        <v>373</v>
      </c>
      <c r="B31" s="110"/>
      <c r="C31" s="125"/>
      <c r="D31" s="111" t="s">
        <v>105</v>
      </c>
      <c r="E31" s="338"/>
      <c r="F31" s="338"/>
      <c r="G31" s="338"/>
      <c r="H31" s="338"/>
      <c r="I31" s="338"/>
      <c r="J31" s="310"/>
      <c r="K31" s="310"/>
      <c r="L31" s="302"/>
      <c r="N31" s="302"/>
      <c r="O31" s="302"/>
      <c r="P31" s="302"/>
      <c r="Q31" s="302"/>
      <c r="R31" s="302"/>
    </row>
    <row r="32" spans="1:18" ht="31.5" customHeight="1">
      <c r="A32" s="656" t="s">
        <v>106</v>
      </c>
      <c r="B32" s="656" t="s">
        <v>107</v>
      </c>
      <c r="C32" s="126" t="s">
        <v>108</v>
      </c>
      <c r="D32" s="234">
        <f>SUM(O19:P19)</f>
        <v>0</v>
      </c>
      <c r="E32" s="134"/>
      <c r="F32" s="659" t="s">
        <v>476</v>
      </c>
      <c r="G32" s="659"/>
      <c r="H32" s="659"/>
      <c r="I32" s="659"/>
      <c r="J32" s="659"/>
      <c r="K32" s="659"/>
      <c r="L32" s="659"/>
      <c r="M32" s="659"/>
      <c r="N32" s="659"/>
      <c r="O32" s="659"/>
      <c r="P32" s="659"/>
      <c r="Q32" s="659"/>
      <c r="R32" s="659"/>
    </row>
    <row r="33" spans="1:18" ht="31.5" customHeight="1">
      <c r="A33" s="657"/>
      <c r="B33" s="657"/>
      <c r="C33" s="126" t="s">
        <v>102</v>
      </c>
      <c r="D33" s="424">
        <f>SUM(O20:P20)</f>
        <v>0</v>
      </c>
      <c r="E33" s="134"/>
      <c r="F33" s="309"/>
      <c r="G33" s="137"/>
      <c r="H33" s="138"/>
      <c r="I33" s="305"/>
      <c r="J33" s="305"/>
      <c r="K33" s="305"/>
      <c r="L33" s="308"/>
      <c r="M33" s="302"/>
      <c r="N33" s="302"/>
      <c r="O33" s="302"/>
      <c r="P33" s="139"/>
      <c r="Q33" s="139"/>
      <c r="R33" s="139"/>
    </row>
    <row r="34" spans="1:18" ht="31.5" customHeight="1">
      <c r="A34" s="657"/>
      <c r="B34" s="657"/>
      <c r="C34" s="126" t="s">
        <v>109</v>
      </c>
      <c r="D34" s="321">
        <f>SUM(O21:P21)+SUM(O25:P25)</f>
        <v>0</v>
      </c>
      <c r="E34" s="409"/>
      <c r="F34" s="409"/>
      <c r="G34" s="409"/>
      <c r="H34" s="409"/>
      <c r="I34" s="409"/>
      <c r="J34" s="409"/>
      <c r="K34" s="409"/>
      <c r="L34" s="308"/>
      <c r="M34" s="302"/>
      <c r="N34" s="302"/>
      <c r="O34" s="302"/>
      <c r="P34" s="139"/>
      <c r="Q34" s="139"/>
    </row>
    <row r="35" spans="1:18" ht="31.5" customHeight="1" thickBot="1">
      <c r="A35" s="658"/>
      <c r="B35" s="658"/>
      <c r="C35" s="126" t="s">
        <v>103</v>
      </c>
      <c r="D35" s="418">
        <f>SUM(O22:P22)+SUM(O26:P26)</f>
        <v>0</v>
      </c>
      <c r="F35" s="309"/>
      <c r="G35" s="137"/>
      <c r="H35" s="138"/>
      <c r="I35" s="305"/>
      <c r="J35" s="305"/>
      <c r="K35" s="305"/>
      <c r="L35" s="308"/>
    </row>
    <row r="36" spans="1:18" ht="31.5" customHeight="1" thickTop="1">
      <c r="A36" s="127"/>
      <c r="B36" s="128"/>
      <c r="C36" s="128"/>
      <c r="D36" s="128"/>
      <c r="F36" s="308"/>
      <c r="G36" s="302"/>
      <c r="H36" s="302"/>
      <c r="I36" s="302"/>
      <c r="J36" s="302"/>
      <c r="K36" s="302"/>
      <c r="L36" s="308"/>
    </row>
    <row r="37" spans="1:18" ht="34.15" customHeight="1">
      <c r="A37" s="130"/>
      <c r="B37" s="129"/>
      <c r="C37" s="129"/>
      <c r="D37" s="129"/>
      <c r="G37" s="302"/>
      <c r="H37" s="302"/>
      <c r="I37" s="302"/>
      <c r="J37" s="302"/>
      <c r="K37" s="302"/>
    </row>
    <row r="38" spans="1:18" ht="31.5" customHeight="1">
      <c r="A38" s="653"/>
      <c r="B38" s="425"/>
      <c r="C38" s="425"/>
      <c r="D38" s="425"/>
      <c r="G38" s="140"/>
    </row>
    <row r="39" spans="1:18" ht="31.5" customHeight="1">
      <c r="A39" s="653"/>
      <c r="B39" s="404"/>
      <c r="C39" s="404"/>
      <c r="D39" s="404"/>
      <c r="G39" s="140"/>
    </row>
    <row r="40" spans="1:18" ht="31.5" customHeight="1">
      <c r="A40" s="427"/>
      <c r="B40" s="428"/>
      <c r="C40" s="428"/>
      <c r="D40" s="129"/>
    </row>
    <row r="41" spans="1:18" ht="31.5" customHeight="1">
      <c r="A41" s="427"/>
      <c r="B41" s="428"/>
      <c r="C41" s="428"/>
      <c r="D41" s="308"/>
    </row>
    <row r="42" spans="1:18" ht="31.5" customHeight="1">
      <c r="A42" s="427"/>
      <c r="B42" s="428"/>
      <c r="C42" s="428"/>
      <c r="D42" s="129"/>
    </row>
    <row r="43" spans="1:18" ht="31.5" customHeight="1">
      <c r="A43" s="427"/>
      <c r="B43" s="429"/>
      <c r="C43" s="429"/>
      <c r="D43" s="426"/>
    </row>
    <row r="44" spans="1:18" ht="31.5" customHeight="1">
      <c r="A44" s="409"/>
      <c r="B44" s="409"/>
      <c r="C44" s="409"/>
      <c r="D44" s="409"/>
    </row>
    <row r="45" spans="1:18" ht="31.5" customHeight="1">
      <c r="A45" s="132"/>
      <c r="B45" s="133"/>
      <c r="C45" s="133"/>
      <c r="D45" s="133"/>
    </row>
    <row r="46" spans="1:18" ht="31.5" customHeight="1">
      <c r="A46" s="338"/>
      <c r="B46" s="338"/>
      <c r="C46" s="338"/>
      <c r="D46" s="338"/>
    </row>
    <row r="47" spans="1:18" ht="33.6" customHeight="1">
      <c r="B47" s="313"/>
      <c r="C47" s="313"/>
      <c r="D47" s="313"/>
    </row>
    <row r="48" spans="1:18" ht="33.6" customHeight="1">
      <c r="A48" s="308"/>
      <c r="B48" s="308"/>
      <c r="C48" s="308"/>
      <c r="D48" s="308"/>
    </row>
  </sheetData>
  <sheetProtection algorithmName="SHA-512" hashValue="lVBZfxOZCSWkqja+hrdtEgAGXByCftVMX6iyTcg1GLnW9UskFrGVS8NV2MqTyKwgac8UxGwDAsXodLEfsIFoGQ==" saltValue="P4cbdMpERzUcUTo3BrLjEQ==" spinCount="100000" sheet="1" objects="1" scenarios="1"/>
  <mergeCells count="36">
    <mergeCell ref="M24:N24"/>
    <mergeCell ref="M25:N25"/>
    <mergeCell ref="M26:N26"/>
    <mergeCell ref="A5:A7"/>
    <mergeCell ref="A20:A23"/>
    <mergeCell ref="B20:B23"/>
    <mergeCell ref="A10:A12"/>
    <mergeCell ref="M9:N9"/>
    <mergeCell ref="M5:N5"/>
    <mergeCell ref="M6:N6"/>
    <mergeCell ref="M7:N7"/>
    <mergeCell ref="M8:N8"/>
    <mergeCell ref="N3:O3"/>
    <mergeCell ref="B5:B7"/>
    <mergeCell ref="G13:G16"/>
    <mergeCell ref="G9:G12"/>
    <mergeCell ref="G5:G8"/>
    <mergeCell ref="F4:F16"/>
    <mergeCell ref="B15:B17"/>
    <mergeCell ref="B10:B12"/>
    <mergeCell ref="A38:A39"/>
    <mergeCell ref="G23:G26"/>
    <mergeCell ref="G19:G22"/>
    <mergeCell ref="A15:A17"/>
    <mergeCell ref="A32:A35"/>
    <mergeCell ref="B32:B35"/>
    <mergeCell ref="B26:B29"/>
    <mergeCell ref="A26:A29"/>
    <mergeCell ref="F32:R32"/>
    <mergeCell ref="F18:F30"/>
    <mergeCell ref="G27:G30"/>
    <mergeCell ref="M18:N18"/>
    <mergeCell ref="M19:N19"/>
    <mergeCell ref="M20:N20"/>
    <mergeCell ref="M21:N21"/>
    <mergeCell ref="M22:N22"/>
  </mergeCells>
  <phoneticPr fontId="26"/>
  <printOptions horizontalCentered="1"/>
  <pageMargins left="0.39370078740157483" right="0" top="0.19685039370078741" bottom="0.19685039370078741" header="0" footer="0"/>
  <pageSetup paperSize="9" scale="68"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2:L38"/>
  <sheetViews>
    <sheetView view="pageBreakPreview" topLeftCell="A4" zoomScaleNormal="100" zoomScaleSheetLayoutView="100" workbookViewId="0">
      <selection activeCell="D10" sqref="D10:E10"/>
    </sheetView>
  </sheetViews>
  <sheetFormatPr defaultColWidth="9" defaultRowHeight="38.450000000000003" customHeight="1"/>
  <cols>
    <col min="1" max="1" width="3.25" style="172" customWidth="1"/>
    <col min="2" max="2" width="15" style="176" customWidth="1"/>
    <col min="3" max="3" width="21.125" style="176" customWidth="1"/>
    <col min="4" max="4" width="59.5" style="177" customWidth="1"/>
    <col min="5" max="5" width="14.875" style="176" customWidth="1"/>
    <col min="6" max="16384" width="9" style="173"/>
  </cols>
  <sheetData>
    <row r="2" spans="1:6" ht="23.45" customHeight="1">
      <c r="A2" s="178"/>
      <c r="B2" s="531" t="s">
        <v>362</v>
      </c>
      <c r="C2" s="531"/>
      <c r="D2" s="531"/>
      <c r="E2" s="531"/>
      <c r="F2" s="100"/>
    </row>
    <row r="3" spans="1:6" ht="23.45" customHeight="1">
      <c r="A3" s="178"/>
      <c r="B3" s="531" t="s">
        <v>296</v>
      </c>
      <c r="C3" s="532"/>
      <c r="D3" s="532"/>
      <c r="E3" s="532"/>
    </row>
    <row r="4" spans="1:6" ht="28.9" customHeight="1">
      <c r="A4" s="178"/>
      <c r="B4" s="527" t="s">
        <v>132</v>
      </c>
      <c r="C4" s="527"/>
      <c r="D4" s="528">
        <f>'基礎情報入力シート（要入力）'!D9</f>
        <v>0</v>
      </c>
      <c r="E4" s="528"/>
    </row>
    <row r="5" spans="1:6" ht="28.9" customHeight="1">
      <c r="A5" s="178"/>
      <c r="B5" s="527" t="s">
        <v>133</v>
      </c>
      <c r="C5" s="527"/>
      <c r="D5" s="528">
        <f>'基礎情報入力シート（要入力）'!D10</f>
        <v>0</v>
      </c>
      <c r="E5" s="528"/>
    </row>
    <row r="6" spans="1:6" ht="28.9" customHeight="1">
      <c r="A6" s="178"/>
      <c r="B6" s="527" t="s">
        <v>120</v>
      </c>
      <c r="C6" s="226" t="s">
        <v>121</v>
      </c>
      <c r="D6" s="528">
        <f>'基礎情報入力シート（要入力）'!D13</f>
        <v>0</v>
      </c>
      <c r="E6" s="528"/>
    </row>
    <row r="7" spans="1:6" ht="28.9" customHeight="1">
      <c r="A7" s="178"/>
      <c r="B7" s="527"/>
      <c r="C7" s="226" t="s">
        <v>122</v>
      </c>
      <c r="D7" s="528">
        <f>'基礎情報入力シート（要入力）'!D14</f>
        <v>0</v>
      </c>
      <c r="E7" s="528"/>
    </row>
    <row r="8" spans="1:6" ht="28.9" customHeight="1">
      <c r="A8" s="178"/>
      <c r="B8" s="527"/>
      <c r="C8" s="226" t="s">
        <v>123</v>
      </c>
      <c r="D8" s="528">
        <f>'基礎情報入力シート（要入力）'!D15</f>
        <v>0</v>
      </c>
      <c r="E8" s="528"/>
    </row>
    <row r="9" spans="1:6" ht="28.9" customHeight="1">
      <c r="A9" s="178"/>
      <c r="B9" s="527"/>
      <c r="C9" s="226" t="s">
        <v>124</v>
      </c>
      <c r="D9" s="528">
        <f>'基礎情報入力シート（要入力）'!D16</f>
        <v>0</v>
      </c>
      <c r="E9" s="528"/>
    </row>
    <row r="10" spans="1:6" ht="28.9" customHeight="1">
      <c r="A10" s="178"/>
      <c r="B10" s="527"/>
      <c r="C10" s="226" t="s">
        <v>134</v>
      </c>
      <c r="D10" s="529">
        <f>'基礎情報入力シート（要入力）'!D17</f>
        <v>0</v>
      </c>
      <c r="E10" s="530"/>
    </row>
    <row r="11" spans="1:6" ht="28.9" customHeight="1">
      <c r="A11" s="178"/>
      <c r="B11" s="226"/>
      <c r="C11" s="526" t="s">
        <v>125</v>
      </c>
      <c r="D11" s="526"/>
      <c r="E11" s="526"/>
    </row>
    <row r="12" spans="1:6" ht="37.9" customHeight="1">
      <c r="A12" s="178"/>
      <c r="B12" s="516" t="s">
        <v>135</v>
      </c>
      <c r="C12" s="517"/>
      <c r="D12" s="517"/>
      <c r="E12" s="518"/>
    </row>
    <row r="13" spans="1:6" ht="18.600000000000001" customHeight="1">
      <c r="A13" s="178"/>
      <c r="B13" s="519" t="s">
        <v>126</v>
      </c>
      <c r="C13" s="520"/>
      <c r="D13" s="227" t="s">
        <v>127</v>
      </c>
      <c r="E13" s="228" t="s">
        <v>136</v>
      </c>
    </row>
    <row r="14" spans="1:6" ht="24" customHeight="1">
      <c r="A14" s="178"/>
      <c r="B14" s="521" t="s">
        <v>137</v>
      </c>
      <c r="C14" s="521"/>
      <c r="D14" s="229"/>
      <c r="E14" s="225"/>
    </row>
    <row r="15" spans="1:6" ht="21" customHeight="1">
      <c r="A15" s="178"/>
      <c r="B15" s="521" t="s">
        <v>138</v>
      </c>
      <c r="C15" s="521"/>
      <c r="D15" s="229"/>
      <c r="E15" s="225"/>
    </row>
    <row r="16" spans="1:6" ht="21.75" customHeight="1">
      <c r="A16" s="178"/>
      <c r="B16" s="521" t="s">
        <v>139</v>
      </c>
      <c r="C16" s="521"/>
      <c r="D16" s="229"/>
      <c r="E16" s="225"/>
    </row>
    <row r="17" spans="1:12" ht="28.9" customHeight="1">
      <c r="A17" s="178"/>
      <c r="B17" s="521" t="s">
        <v>140</v>
      </c>
      <c r="C17" s="521"/>
      <c r="D17" s="229"/>
      <c r="E17" s="225"/>
    </row>
    <row r="18" spans="1:12" ht="24" customHeight="1">
      <c r="A18" s="178"/>
      <c r="B18" s="521" t="s">
        <v>141</v>
      </c>
      <c r="C18" s="521"/>
      <c r="D18" s="229"/>
      <c r="E18" s="225"/>
    </row>
    <row r="19" spans="1:12" ht="21" customHeight="1">
      <c r="A19" s="178"/>
      <c r="B19" s="521" t="s">
        <v>143</v>
      </c>
      <c r="C19" s="521"/>
      <c r="D19" s="229" t="s">
        <v>142</v>
      </c>
      <c r="E19" s="225"/>
    </row>
    <row r="20" spans="1:12" ht="32.450000000000003" customHeight="1">
      <c r="A20" s="178"/>
      <c r="B20" s="522" t="s">
        <v>527</v>
      </c>
      <c r="C20" s="523"/>
      <c r="D20" s="243" t="s">
        <v>330</v>
      </c>
      <c r="E20" s="225"/>
    </row>
    <row r="21" spans="1:12" ht="43.9" customHeight="1">
      <c r="A21" s="178"/>
      <c r="B21" s="522" t="s">
        <v>526</v>
      </c>
      <c r="C21" s="523"/>
      <c r="D21" s="243" t="s">
        <v>331</v>
      </c>
      <c r="E21" s="225"/>
    </row>
    <row r="22" spans="1:12" ht="24" customHeight="1">
      <c r="A22" s="178"/>
      <c r="B22" s="524" t="s">
        <v>337</v>
      </c>
      <c r="C22" s="525"/>
      <c r="D22" s="298"/>
      <c r="E22" s="225"/>
      <c r="F22" s="238"/>
      <c r="G22" s="240"/>
      <c r="H22" s="240"/>
      <c r="I22" s="240"/>
      <c r="J22" s="240"/>
      <c r="K22" s="240"/>
      <c r="L22" s="240"/>
    </row>
    <row r="23" spans="1:12" ht="24" customHeight="1">
      <c r="A23" s="178"/>
      <c r="B23" s="524" t="s">
        <v>459</v>
      </c>
      <c r="C23" s="525"/>
      <c r="D23" s="365"/>
      <c r="E23" s="225"/>
    </row>
    <row r="24" spans="1:12" ht="24" customHeight="1">
      <c r="A24" s="178"/>
      <c r="B24" s="524" t="s">
        <v>460</v>
      </c>
      <c r="C24" s="525"/>
      <c r="D24" s="365" t="s">
        <v>525</v>
      </c>
      <c r="E24" s="225"/>
    </row>
    <row r="25" spans="1:12" ht="14.25">
      <c r="A25" s="178"/>
      <c r="B25" s="524" t="s">
        <v>461</v>
      </c>
      <c r="C25" s="525"/>
      <c r="D25" s="365" t="s">
        <v>142</v>
      </c>
      <c r="E25" s="225"/>
    </row>
    <row r="26" spans="1:12" ht="51" customHeight="1">
      <c r="B26" s="521" t="s">
        <v>144</v>
      </c>
      <c r="C26" s="521"/>
      <c r="D26" s="297" t="s">
        <v>521</v>
      </c>
      <c r="E26" s="225"/>
    </row>
    <row r="27" spans="1:12" ht="24.6" customHeight="1">
      <c r="B27" s="521" t="s">
        <v>462</v>
      </c>
      <c r="C27" s="521"/>
      <c r="D27" s="397" t="s">
        <v>463</v>
      </c>
      <c r="E27" s="225"/>
    </row>
    <row r="28" spans="1:12" ht="38.450000000000003" customHeight="1">
      <c r="B28" s="521" t="s">
        <v>145</v>
      </c>
      <c r="C28" s="521"/>
      <c r="D28" s="401" t="s">
        <v>299</v>
      </c>
      <c r="E28" s="225"/>
    </row>
    <row r="29" spans="1:12" ht="97.15" customHeight="1">
      <c r="B29" s="534" t="s">
        <v>464</v>
      </c>
      <c r="C29" s="535"/>
      <c r="D29" s="403" t="s">
        <v>491</v>
      </c>
      <c r="E29" s="225"/>
    </row>
    <row r="30" spans="1:12" ht="97.9" customHeight="1">
      <c r="B30" s="536"/>
      <c r="C30" s="537"/>
      <c r="D30" s="402" t="s">
        <v>492</v>
      </c>
      <c r="E30" s="225"/>
    </row>
    <row r="31" spans="1:12" ht="38.450000000000003" customHeight="1">
      <c r="B31" s="534" t="s">
        <v>465</v>
      </c>
      <c r="C31" s="535"/>
      <c r="D31" s="402" t="s">
        <v>466</v>
      </c>
      <c r="E31" s="225"/>
    </row>
    <row r="32" spans="1:12" ht="59.45" customHeight="1">
      <c r="B32" s="536"/>
      <c r="C32" s="537"/>
      <c r="D32" s="402" t="s">
        <v>537</v>
      </c>
      <c r="E32" s="225"/>
    </row>
    <row r="33" spans="2:5" ht="30" customHeight="1">
      <c r="B33" s="534" t="s">
        <v>532</v>
      </c>
      <c r="C33" s="535"/>
      <c r="D33" s="402" t="s">
        <v>533</v>
      </c>
      <c r="E33" s="225"/>
    </row>
    <row r="34" spans="2:5" ht="41.45" customHeight="1">
      <c r="B34" s="536"/>
      <c r="C34" s="537"/>
      <c r="D34" s="402" t="s">
        <v>534</v>
      </c>
      <c r="E34" s="225"/>
    </row>
    <row r="35" spans="2:5" ht="41.45" customHeight="1">
      <c r="B35" s="538" t="s">
        <v>146</v>
      </c>
      <c r="C35" s="399" t="s">
        <v>468</v>
      </c>
      <c r="D35" s="398" t="s">
        <v>309</v>
      </c>
      <c r="E35" s="225"/>
    </row>
    <row r="36" spans="2:5" ht="135" customHeight="1">
      <c r="B36" s="539"/>
      <c r="C36" s="398" t="s">
        <v>469</v>
      </c>
      <c r="D36" s="398" t="s">
        <v>487</v>
      </c>
      <c r="E36" s="225"/>
    </row>
    <row r="37" spans="2:5" ht="38.450000000000003" customHeight="1">
      <c r="B37" s="522" t="s">
        <v>147</v>
      </c>
      <c r="C37" s="523"/>
      <c r="D37" s="398" t="s">
        <v>364</v>
      </c>
      <c r="E37" s="225"/>
    </row>
    <row r="38" spans="2:5" ht="44.45" customHeight="1">
      <c r="B38" s="533" t="s">
        <v>310</v>
      </c>
      <c r="C38" s="533"/>
      <c r="D38" s="533"/>
      <c r="E38" s="533"/>
    </row>
  </sheetData>
  <sheetProtection algorithmName="SHA-512" hashValue="8dsL6aXiRoF/z29qyaNpc+hh3BX8pO6qIiSEM7U+ORXvEX1rr/PEMT8OV8Xo4Wf52v61bvUxnYMmG3E9eGJgag==" saltValue="lIXVpTe8/BxrJHsDhKkvRw==" spinCount="100000" sheet="1" objects="1" scenarios="1"/>
  <mergeCells count="36">
    <mergeCell ref="B37:C37"/>
    <mergeCell ref="B38:E38"/>
    <mergeCell ref="B17:C17"/>
    <mergeCell ref="B18:C18"/>
    <mergeCell ref="B19:C19"/>
    <mergeCell ref="B21:C21"/>
    <mergeCell ref="B26:C26"/>
    <mergeCell ref="B29:C30"/>
    <mergeCell ref="B31:C32"/>
    <mergeCell ref="B35:B36"/>
    <mergeCell ref="B33:C34"/>
    <mergeCell ref="B2:E2"/>
    <mergeCell ref="B3:E3"/>
    <mergeCell ref="B4:C4"/>
    <mergeCell ref="D4:E4"/>
    <mergeCell ref="B5:C5"/>
    <mergeCell ref="D5:E5"/>
    <mergeCell ref="C11:E11"/>
    <mergeCell ref="B6:B10"/>
    <mergeCell ref="D6:E6"/>
    <mergeCell ref="D7:E7"/>
    <mergeCell ref="D8:E8"/>
    <mergeCell ref="D9:E9"/>
    <mergeCell ref="D10:E10"/>
    <mergeCell ref="B12:E12"/>
    <mergeCell ref="B13:C13"/>
    <mergeCell ref="B14:C14"/>
    <mergeCell ref="B15:C15"/>
    <mergeCell ref="B28:C28"/>
    <mergeCell ref="B20:C20"/>
    <mergeCell ref="B16:C16"/>
    <mergeCell ref="B22:C22"/>
    <mergeCell ref="B23:C23"/>
    <mergeCell ref="B24:C24"/>
    <mergeCell ref="B25:C25"/>
    <mergeCell ref="B27:C27"/>
  </mergeCells>
  <phoneticPr fontId="2"/>
  <dataValidations count="2">
    <dataValidation allowBlank="1" showInputMessage="1" sqref="B6 J1:M11 C39:E1048576 F1 B2:B3 B38:B1048576 D4:D10 G1:I21 B35 F3:F22 B31 F23:I25 D13:D15 B28:B29 B14:B26 F26:M1048576 N1:XFD1048576 A1:A1048576 D17:D37 B33"/>
    <dataValidation type="list" allowBlank="1" showInputMessage="1" sqref="E14:E37">
      <formula1>"✓"</formula1>
    </dataValidation>
  </dataValidations>
  <printOptions horizontalCentered="1"/>
  <pageMargins left="0.78740157480314965" right="0.39370078740157483" top="0.39370078740157483" bottom="0.19685039370078741" header="0.31496062992125984" footer="0.31496062992125984"/>
  <pageSetup paperSize="9" scale="62" orientation="portrait" r:id="rId1"/>
  <headerFooter scaleWithDoc="0" alignWithMargins="0">
    <firstHeader>&amp;L&amp;10&amp;F</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AA47"/>
  <sheetViews>
    <sheetView view="pageBreakPreview" topLeftCell="A19" zoomScale="85" zoomScaleNormal="85" zoomScaleSheetLayoutView="85" workbookViewId="0">
      <selection activeCell="V11" sqref="V11"/>
    </sheetView>
  </sheetViews>
  <sheetFormatPr defaultColWidth="9" defaultRowHeight="13.5"/>
  <cols>
    <col min="1" max="16" width="5.625" style="105" customWidth="1"/>
    <col min="17" max="17" width="4.625" style="105" customWidth="1"/>
    <col min="18" max="22" width="6.625" style="105" customWidth="1"/>
    <col min="23" max="23" width="3.75" style="105" customWidth="1"/>
    <col min="24" max="16384" width="9" style="105"/>
  </cols>
  <sheetData>
    <row r="1" spans="1:27" ht="18.75" customHeight="1">
      <c r="A1" s="294" t="s">
        <v>484</v>
      </c>
      <c r="B1" s="292"/>
      <c r="C1" s="292"/>
      <c r="D1" s="292"/>
      <c r="E1" s="292"/>
      <c r="F1" s="295"/>
      <c r="G1" s="292"/>
      <c r="H1" s="292"/>
      <c r="I1" s="104"/>
      <c r="J1" s="104"/>
      <c r="K1" s="104"/>
    </row>
    <row r="2" spans="1:27" ht="18.75" customHeight="1">
      <c r="A2" s="294" t="s">
        <v>113</v>
      </c>
      <c r="B2" s="292"/>
      <c r="C2" s="292"/>
      <c r="D2" s="292"/>
      <c r="E2" s="292"/>
      <c r="F2" s="295"/>
      <c r="G2" s="296"/>
      <c r="H2" s="296" t="s">
        <v>366</v>
      </c>
      <c r="I2" s="141"/>
      <c r="J2" s="141"/>
      <c r="K2" s="104"/>
    </row>
    <row r="3" spans="1:27">
      <c r="A3" s="103"/>
      <c r="B3" s="104"/>
      <c r="C3" s="104"/>
      <c r="D3" s="104"/>
      <c r="E3" s="104"/>
      <c r="F3" s="106"/>
      <c r="G3" s="104"/>
      <c r="H3" s="104"/>
      <c r="I3" s="141"/>
      <c r="J3" s="141"/>
      <c r="K3" s="104"/>
    </row>
    <row r="4" spans="1:27" ht="18.75" customHeight="1">
      <c r="A4" s="672" t="s">
        <v>114</v>
      </c>
      <c r="B4" s="673"/>
      <c r="C4" s="673"/>
      <c r="D4" s="673"/>
      <c r="E4" s="673"/>
      <c r="F4" s="673"/>
      <c r="G4" s="673"/>
      <c r="H4" s="673"/>
      <c r="I4" s="673"/>
      <c r="J4" s="673"/>
      <c r="K4" s="673"/>
      <c r="L4" s="673"/>
      <c r="M4" s="673"/>
      <c r="N4" s="673"/>
      <c r="O4" s="673"/>
      <c r="P4" s="674"/>
      <c r="Q4" s="104"/>
      <c r="R4" s="675" t="s">
        <v>115</v>
      </c>
      <c r="S4" s="676"/>
      <c r="T4" s="676"/>
      <c r="U4" s="676"/>
      <c r="V4" s="677"/>
      <c r="W4" s="142"/>
      <c r="X4" s="681" t="s">
        <v>178</v>
      </c>
      <c r="Y4" s="682"/>
      <c r="Z4" s="683"/>
      <c r="AA4" s="143"/>
    </row>
    <row r="5" spans="1:27" ht="13.5" customHeight="1">
      <c r="A5" s="687" t="s">
        <v>99</v>
      </c>
      <c r="B5" s="688"/>
      <c r="C5" s="688"/>
      <c r="D5" s="688"/>
      <c r="E5" s="688"/>
      <c r="F5" s="688"/>
      <c r="G5" s="688"/>
      <c r="H5" s="688"/>
      <c r="I5" s="688"/>
      <c r="J5" s="688"/>
      <c r="K5" s="688"/>
      <c r="L5" s="688"/>
      <c r="M5" s="688"/>
      <c r="N5" s="688"/>
      <c r="O5" s="689"/>
      <c r="P5" s="690"/>
      <c r="Q5" s="104"/>
      <c r="R5" s="678"/>
      <c r="S5" s="679"/>
      <c r="T5" s="679"/>
      <c r="U5" s="679"/>
      <c r="V5" s="680"/>
      <c r="W5" s="144"/>
      <c r="X5" s="684"/>
      <c r="Y5" s="685"/>
      <c r="Z5" s="686"/>
      <c r="AA5" s="143"/>
    </row>
    <row r="6" spans="1:27" ht="30" customHeight="1">
      <c r="A6" s="145"/>
      <c r="B6" s="693" t="s">
        <v>100</v>
      </c>
      <c r="C6" s="693"/>
      <c r="D6" s="693"/>
      <c r="E6" s="693"/>
      <c r="F6" s="693"/>
      <c r="G6" s="693" t="s">
        <v>102</v>
      </c>
      <c r="H6" s="693"/>
      <c r="I6" s="693"/>
      <c r="J6" s="693"/>
      <c r="K6" s="693"/>
      <c r="L6" s="693" t="s">
        <v>103</v>
      </c>
      <c r="M6" s="693"/>
      <c r="N6" s="693"/>
      <c r="O6" s="694"/>
      <c r="P6" s="695"/>
      <c r="Q6" s="104"/>
      <c r="R6" s="145"/>
      <c r="S6" s="146" t="s">
        <v>108</v>
      </c>
      <c r="T6" s="146" t="s">
        <v>179</v>
      </c>
      <c r="U6" s="146" t="s">
        <v>109</v>
      </c>
      <c r="V6" s="147" t="s">
        <v>103</v>
      </c>
      <c r="X6" s="696" t="s">
        <v>116</v>
      </c>
      <c r="Y6" s="698" t="s">
        <v>180</v>
      </c>
      <c r="Z6" s="691" t="s">
        <v>181</v>
      </c>
    </row>
    <row r="7" spans="1:27" ht="24.95" customHeight="1">
      <c r="A7" s="148" t="s">
        <v>101</v>
      </c>
      <c r="B7" s="149">
        <f t="shared" ref="B7:P7" si="0">SUM(B10:B39)</f>
        <v>0</v>
      </c>
      <c r="C7" s="149">
        <f t="shared" si="0"/>
        <v>0</v>
      </c>
      <c r="D7" s="149">
        <f t="shared" si="0"/>
        <v>0</v>
      </c>
      <c r="E7" s="149">
        <f t="shared" si="0"/>
        <v>0</v>
      </c>
      <c r="F7" s="149">
        <f t="shared" si="0"/>
        <v>0</v>
      </c>
      <c r="G7" s="149">
        <f t="shared" si="0"/>
        <v>0</v>
      </c>
      <c r="H7" s="149">
        <f t="shared" si="0"/>
        <v>0</v>
      </c>
      <c r="I7" s="149">
        <f t="shared" si="0"/>
        <v>0</v>
      </c>
      <c r="J7" s="149">
        <f t="shared" si="0"/>
        <v>0</v>
      </c>
      <c r="K7" s="149">
        <f t="shared" si="0"/>
        <v>0</v>
      </c>
      <c r="L7" s="149">
        <f t="shared" si="0"/>
        <v>0</v>
      </c>
      <c r="M7" s="149">
        <f t="shared" si="0"/>
        <v>0</v>
      </c>
      <c r="N7" s="149">
        <f t="shared" si="0"/>
        <v>0</v>
      </c>
      <c r="O7" s="149">
        <f t="shared" si="0"/>
        <v>0</v>
      </c>
      <c r="P7" s="150">
        <f t="shared" si="0"/>
        <v>0</v>
      </c>
      <c r="Q7" s="106"/>
      <c r="R7" s="148" t="s">
        <v>101</v>
      </c>
      <c r="S7" s="149">
        <f>SUM(S10:S39)</f>
        <v>0</v>
      </c>
      <c r="T7" s="149">
        <f>SUM(T10:T39)</f>
        <v>0</v>
      </c>
      <c r="U7" s="149">
        <f>SUM(U10:U39)</f>
        <v>0</v>
      </c>
      <c r="V7" s="150">
        <f>SUM(V10:V39)</f>
        <v>0</v>
      </c>
      <c r="X7" s="697"/>
      <c r="Y7" s="699"/>
      <c r="Z7" s="692"/>
    </row>
    <row r="8" spans="1:27" ht="24.95" customHeight="1">
      <c r="A8" s="135"/>
      <c r="B8" s="151"/>
      <c r="C8" s="151"/>
      <c r="D8" s="151"/>
      <c r="E8" s="151"/>
      <c r="F8" s="151"/>
      <c r="G8" s="151"/>
      <c r="H8" s="151"/>
      <c r="I8" s="151"/>
      <c r="J8" s="151"/>
      <c r="K8" s="151"/>
      <c r="L8" s="151"/>
      <c r="M8" s="151"/>
      <c r="N8" s="151"/>
      <c r="O8" s="151"/>
      <c r="P8" s="151"/>
      <c r="Q8" s="104"/>
      <c r="R8" s="135"/>
      <c r="S8" s="151"/>
      <c r="T8" s="151"/>
      <c r="U8" s="151"/>
      <c r="V8" s="151"/>
      <c r="X8" s="697"/>
      <c r="Y8" s="699"/>
      <c r="Z8" s="692"/>
    </row>
    <row r="9" spans="1:27" ht="60" customHeight="1">
      <c r="A9" s="190" t="s">
        <v>182</v>
      </c>
      <c r="B9" s="287" t="s">
        <v>333</v>
      </c>
      <c r="C9" s="287" t="s">
        <v>332</v>
      </c>
      <c r="D9" s="287" t="s">
        <v>513</v>
      </c>
      <c r="E9" s="287" t="s">
        <v>514</v>
      </c>
      <c r="F9" s="287" t="s">
        <v>338</v>
      </c>
      <c r="G9" s="287" t="s">
        <v>333</v>
      </c>
      <c r="H9" s="287" t="s">
        <v>332</v>
      </c>
      <c r="I9" s="287" t="s">
        <v>513</v>
      </c>
      <c r="J9" s="287" t="s">
        <v>514</v>
      </c>
      <c r="K9" s="287" t="s">
        <v>338</v>
      </c>
      <c r="L9" s="287" t="s">
        <v>333</v>
      </c>
      <c r="M9" s="287" t="s">
        <v>332</v>
      </c>
      <c r="N9" s="287" t="s">
        <v>513</v>
      </c>
      <c r="O9" s="287" t="s">
        <v>514</v>
      </c>
      <c r="P9" s="314" t="s">
        <v>338</v>
      </c>
      <c r="Q9" s="104"/>
      <c r="R9" s="190" t="s">
        <v>182</v>
      </c>
      <c r="S9" s="152" t="s">
        <v>111</v>
      </c>
      <c r="T9" s="152" t="s">
        <v>111</v>
      </c>
      <c r="U9" s="152" t="s">
        <v>111</v>
      </c>
      <c r="V9" s="153" t="s">
        <v>111</v>
      </c>
      <c r="X9" s="697"/>
      <c r="Y9" s="699"/>
      <c r="Z9" s="692"/>
    </row>
    <row r="10" spans="1:27" ht="24.95" customHeight="1">
      <c r="A10" s="154" t="s">
        <v>183</v>
      </c>
      <c r="B10" s="223"/>
      <c r="C10" s="223"/>
      <c r="D10" s="223"/>
      <c r="E10" s="223"/>
      <c r="F10" s="155">
        <f>C10-D10-E10</f>
        <v>0</v>
      </c>
      <c r="G10" s="223"/>
      <c r="H10" s="223"/>
      <c r="I10" s="223"/>
      <c r="J10" s="223"/>
      <c r="K10" s="155">
        <f>H10-I10-J10</f>
        <v>0</v>
      </c>
      <c r="L10" s="223"/>
      <c r="M10" s="223"/>
      <c r="N10" s="223"/>
      <c r="O10" s="405"/>
      <c r="P10" s="156">
        <f>M10-N10-O10</f>
        <v>0</v>
      </c>
      <c r="Q10" s="104"/>
      <c r="R10" s="154" t="s">
        <v>183</v>
      </c>
      <c r="S10" s="223"/>
      <c r="T10" s="223"/>
      <c r="U10" s="223"/>
      <c r="V10" s="224"/>
      <c r="X10" s="157">
        <f>(B10+G10)*4+(L10)*2</f>
        <v>0</v>
      </c>
      <c r="Y10" s="158">
        <f>SUM(S10:V10)</f>
        <v>0</v>
      </c>
      <c r="Z10" s="193" t="str">
        <f>IF(X10&lt;Y10,"×","○")</f>
        <v>○</v>
      </c>
    </row>
    <row r="11" spans="1:27" ht="24.95" customHeight="1">
      <c r="A11" s="154" t="s">
        <v>184</v>
      </c>
      <c r="B11" s="223"/>
      <c r="C11" s="223"/>
      <c r="D11" s="223"/>
      <c r="E11" s="223"/>
      <c r="F11" s="155">
        <f t="shared" ref="F11:F39" si="1">C11-D11-E11</f>
        <v>0</v>
      </c>
      <c r="G11" s="223"/>
      <c r="H11" s="223"/>
      <c r="I11" s="223"/>
      <c r="J11" s="223"/>
      <c r="K11" s="155">
        <f t="shared" ref="K11:K39" si="2">H11-I11-J11</f>
        <v>0</v>
      </c>
      <c r="L11" s="223"/>
      <c r="M11" s="223"/>
      <c r="N11" s="223"/>
      <c r="O11" s="405"/>
      <c r="P11" s="156">
        <f t="shared" ref="P11:P39" si="3">M11-N11-O11</f>
        <v>0</v>
      </c>
      <c r="Q11" s="104"/>
      <c r="R11" s="154" t="s">
        <v>184</v>
      </c>
      <c r="S11" s="223"/>
      <c r="T11" s="223"/>
      <c r="U11" s="223"/>
      <c r="V11" s="224"/>
      <c r="X11" s="157">
        <f t="shared" ref="X11:X39" si="4">(B11+G11)*4+(L11)*2</f>
        <v>0</v>
      </c>
      <c r="Y11" s="158">
        <f t="shared" ref="Y11:Y38" si="5">SUM(S11:V11)</f>
        <v>0</v>
      </c>
      <c r="Z11" s="193" t="str">
        <f t="shared" ref="Z11:Z38" si="6">IF(X11&lt;Y11,"×","○")</f>
        <v>○</v>
      </c>
    </row>
    <row r="12" spans="1:27" ht="24.95" customHeight="1">
      <c r="A12" s="154" t="s">
        <v>185</v>
      </c>
      <c r="B12" s="223"/>
      <c r="C12" s="223"/>
      <c r="D12" s="223"/>
      <c r="E12" s="223"/>
      <c r="F12" s="155">
        <f t="shared" si="1"/>
        <v>0</v>
      </c>
      <c r="G12" s="223"/>
      <c r="H12" s="223"/>
      <c r="I12" s="223"/>
      <c r="J12" s="223"/>
      <c r="K12" s="155">
        <f t="shared" si="2"/>
        <v>0</v>
      </c>
      <c r="L12" s="223"/>
      <c r="M12" s="223"/>
      <c r="N12" s="223"/>
      <c r="O12" s="405"/>
      <c r="P12" s="156">
        <f t="shared" si="3"/>
        <v>0</v>
      </c>
      <c r="Q12" s="104"/>
      <c r="R12" s="154" t="s">
        <v>185</v>
      </c>
      <c r="S12" s="223"/>
      <c r="T12" s="223"/>
      <c r="U12" s="223"/>
      <c r="V12" s="224"/>
      <c r="X12" s="157">
        <f t="shared" si="4"/>
        <v>0</v>
      </c>
      <c r="Y12" s="158">
        <f t="shared" si="5"/>
        <v>0</v>
      </c>
      <c r="Z12" s="193" t="str">
        <f t="shared" si="6"/>
        <v>○</v>
      </c>
    </row>
    <row r="13" spans="1:27" ht="24.95" customHeight="1">
      <c r="A13" s="154" t="s">
        <v>186</v>
      </c>
      <c r="B13" s="223"/>
      <c r="C13" s="223"/>
      <c r="D13" s="223"/>
      <c r="E13" s="223"/>
      <c r="F13" s="155">
        <f t="shared" si="1"/>
        <v>0</v>
      </c>
      <c r="G13" s="223"/>
      <c r="H13" s="223"/>
      <c r="I13" s="223"/>
      <c r="J13" s="223"/>
      <c r="K13" s="155">
        <f t="shared" si="2"/>
        <v>0</v>
      </c>
      <c r="L13" s="223"/>
      <c r="M13" s="223"/>
      <c r="N13" s="223"/>
      <c r="O13" s="405"/>
      <c r="P13" s="156">
        <f t="shared" si="3"/>
        <v>0</v>
      </c>
      <c r="Q13" s="104"/>
      <c r="R13" s="154" t="s">
        <v>186</v>
      </c>
      <c r="S13" s="223"/>
      <c r="T13" s="223"/>
      <c r="U13" s="223"/>
      <c r="V13" s="224"/>
      <c r="X13" s="157">
        <f t="shared" si="4"/>
        <v>0</v>
      </c>
      <c r="Y13" s="158">
        <f t="shared" si="5"/>
        <v>0</v>
      </c>
      <c r="Z13" s="193" t="str">
        <f t="shared" si="6"/>
        <v>○</v>
      </c>
    </row>
    <row r="14" spans="1:27" ht="24.95" customHeight="1">
      <c r="A14" s="154" t="s">
        <v>187</v>
      </c>
      <c r="B14" s="223"/>
      <c r="C14" s="223"/>
      <c r="D14" s="223"/>
      <c r="E14" s="223"/>
      <c r="F14" s="155">
        <f t="shared" si="1"/>
        <v>0</v>
      </c>
      <c r="G14" s="223"/>
      <c r="H14" s="223"/>
      <c r="I14" s="223"/>
      <c r="J14" s="223"/>
      <c r="K14" s="155">
        <f t="shared" si="2"/>
        <v>0</v>
      </c>
      <c r="L14" s="223"/>
      <c r="M14" s="223"/>
      <c r="N14" s="223"/>
      <c r="O14" s="405"/>
      <c r="P14" s="156">
        <f t="shared" si="3"/>
        <v>0</v>
      </c>
      <c r="Q14" s="104"/>
      <c r="R14" s="154" t="s">
        <v>187</v>
      </c>
      <c r="S14" s="223"/>
      <c r="T14" s="223"/>
      <c r="U14" s="223"/>
      <c r="V14" s="224"/>
      <c r="X14" s="157">
        <f t="shared" si="4"/>
        <v>0</v>
      </c>
      <c r="Y14" s="158">
        <f t="shared" si="5"/>
        <v>0</v>
      </c>
      <c r="Z14" s="193" t="str">
        <f t="shared" si="6"/>
        <v>○</v>
      </c>
    </row>
    <row r="15" spans="1:27" ht="24.95" customHeight="1">
      <c r="A15" s="154" t="s">
        <v>188</v>
      </c>
      <c r="B15" s="223"/>
      <c r="C15" s="223"/>
      <c r="D15" s="223"/>
      <c r="E15" s="223"/>
      <c r="F15" s="155">
        <f t="shared" si="1"/>
        <v>0</v>
      </c>
      <c r="G15" s="223"/>
      <c r="H15" s="223"/>
      <c r="I15" s="223"/>
      <c r="J15" s="223"/>
      <c r="K15" s="155">
        <f t="shared" si="2"/>
        <v>0</v>
      </c>
      <c r="L15" s="223"/>
      <c r="M15" s="223"/>
      <c r="N15" s="223"/>
      <c r="O15" s="405"/>
      <c r="P15" s="156">
        <f t="shared" si="3"/>
        <v>0</v>
      </c>
      <c r="Q15" s="104"/>
      <c r="R15" s="154" t="s">
        <v>188</v>
      </c>
      <c r="S15" s="223"/>
      <c r="T15" s="223"/>
      <c r="U15" s="223"/>
      <c r="V15" s="224"/>
      <c r="X15" s="157">
        <f t="shared" si="4"/>
        <v>0</v>
      </c>
      <c r="Y15" s="158">
        <f t="shared" si="5"/>
        <v>0</v>
      </c>
      <c r="Z15" s="193" t="str">
        <f t="shared" si="6"/>
        <v>○</v>
      </c>
    </row>
    <row r="16" spans="1:27" ht="24.95" customHeight="1">
      <c r="A16" s="154" t="s">
        <v>189</v>
      </c>
      <c r="B16" s="223"/>
      <c r="C16" s="223"/>
      <c r="D16" s="223"/>
      <c r="E16" s="223"/>
      <c r="F16" s="155">
        <f t="shared" si="1"/>
        <v>0</v>
      </c>
      <c r="G16" s="223"/>
      <c r="H16" s="223"/>
      <c r="I16" s="223"/>
      <c r="J16" s="223"/>
      <c r="K16" s="155">
        <f t="shared" si="2"/>
        <v>0</v>
      </c>
      <c r="L16" s="223"/>
      <c r="M16" s="223"/>
      <c r="N16" s="223"/>
      <c r="O16" s="405"/>
      <c r="P16" s="156">
        <f t="shared" si="3"/>
        <v>0</v>
      </c>
      <c r="Q16" s="104"/>
      <c r="R16" s="154" t="s">
        <v>189</v>
      </c>
      <c r="S16" s="223"/>
      <c r="T16" s="223"/>
      <c r="U16" s="223"/>
      <c r="V16" s="224"/>
      <c r="X16" s="157">
        <f t="shared" si="4"/>
        <v>0</v>
      </c>
      <c r="Y16" s="158">
        <f t="shared" si="5"/>
        <v>0</v>
      </c>
      <c r="Z16" s="193" t="str">
        <f t="shared" si="6"/>
        <v>○</v>
      </c>
    </row>
    <row r="17" spans="1:26" ht="24.95" customHeight="1">
      <c r="A17" s="154" t="s">
        <v>190</v>
      </c>
      <c r="B17" s="223"/>
      <c r="C17" s="223"/>
      <c r="D17" s="223"/>
      <c r="E17" s="223"/>
      <c r="F17" s="155">
        <f t="shared" si="1"/>
        <v>0</v>
      </c>
      <c r="G17" s="223"/>
      <c r="H17" s="223"/>
      <c r="I17" s="223"/>
      <c r="J17" s="223"/>
      <c r="K17" s="155">
        <f t="shared" si="2"/>
        <v>0</v>
      </c>
      <c r="L17" s="223"/>
      <c r="M17" s="223"/>
      <c r="N17" s="223"/>
      <c r="O17" s="405"/>
      <c r="P17" s="156">
        <f t="shared" si="3"/>
        <v>0</v>
      </c>
      <c r="Q17" s="104"/>
      <c r="R17" s="154" t="s">
        <v>190</v>
      </c>
      <c r="S17" s="223"/>
      <c r="T17" s="223"/>
      <c r="U17" s="223"/>
      <c r="V17" s="224"/>
      <c r="X17" s="157">
        <f t="shared" si="4"/>
        <v>0</v>
      </c>
      <c r="Y17" s="158">
        <f t="shared" si="5"/>
        <v>0</v>
      </c>
      <c r="Z17" s="193" t="str">
        <f t="shared" si="6"/>
        <v>○</v>
      </c>
    </row>
    <row r="18" spans="1:26" ht="24.95" customHeight="1">
      <c r="A18" s="154" t="s">
        <v>191</v>
      </c>
      <c r="B18" s="223"/>
      <c r="C18" s="223"/>
      <c r="D18" s="223"/>
      <c r="E18" s="223"/>
      <c r="F18" s="155">
        <f t="shared" si="1"/>
        <v>0</v>
      </c>
      <c r="G18" s="223"/>
      <c r="H18" s="223"/>
      <c r="I18" s="223"/>
      <c r="J18" s="223"/>
      <c r="K18" s="155">
        <f t="shared" si="2"/>
        <v>0</v>
      </c>
      <c r="L18" s="223"/>
      <c r="M18" s="223"/>
      <c r="N18" s="223"/>
      <c r="O18" s="405"/>
      <c r="P18" s="156">
        <f t="shared" si="3"/>
        <v>0</v>
      </c>
      <c r="Q18" s="104"/>
      <c r="R18" s="154" t="s">
        <v>191</v>
      </c>
      <c r="S18" s="223"/>
      <c r="T18" s="223"/>
      <c r="U18" s="223"/>
      <c r="V18" s="224"/>
      <c r="X18" s="157">
        <f t="shared" si="4"/>
        <v>0</v>
      </c>
      <c r="Y18" s="158">
        <f t="shared" si="5"/>
        <v>0</v>
      </c>
      <c r="Z18" s="193" t="str">
        <f t="shared" si="6"/>
        <v>○</v>
      </c>
    </row>
    <row r="19" spans="1:26" ht="24.95" customHeight="1">
      <c r="A19" s="154" t="s">
        <v>192</v>
      </c>
      <c r="B19" s="223"/>
      <c r="C19" s="223"/>
      <c r="D19" s="223"/>
      <c r="E19" s="223"/>
      <c r="F19" s="155">
        <f t="shared" si="1"/>
        <v>0</v>
      </c>
      <c r="G19" s="223"/>
      <c r="H19" s="223"/>
      <c r="I19" s="223"/>
      <c r="J19" s="223"/>
      <c r="K19" s="155">
        <f t="shared" si="2"/>
        <v>0</v>
      </c>
      <c r="L19" s="223"/>
      <c r="M19" s="223"/>
      <c r="N19" s="223"/>
      <c r="O19" s="405"/>
      <c r="P19" s="156">
        <f t="shared" si="3"/>
        <v>0</v>
      </c>
      <c r="Q19" s="104"/>
      <c r="R19" s="154" t="s">
        <v>192</v>
      </c>
      <c r="S19" s="223"/>
      <c r="T19" s="223"/>
      <c r="U19" s="223"/>
      <c r="V19" s="224"/>
      <c r="X19" s="157">
        <f t="shared" si="4"/>
        <v>0</v>
      </c>
      <c r="Y19" s="158">
        <f t="shared" si="5"/>
        <v>0</v>
      </c>
      <c r="Z19" s="193" t="str">
        <f t="shared" si="6"/>
        <v>○</v>
      </c>
    </row>
    <row r="20" spans="1:26" ht="24.95" customHeight="1">
      <c r="A20" s="154" t="s">
        <v>193</v>
      </c>
      <c r="B20" s="223"/>
      <c r="C20" s="223"/>
      <c r="D20" s="223"/>
      <c r="E20" s="223"/>
      <c r="F20" s="155">
        <f t="shared" si="1"/>
        <v>0</v>
      </c>
      <c r="G20" s="223"/>
      <c r="H20" s="223"/>
      <c r="I20" s="223"/>
      <c r="J20" s="223"/>
      <c r="K20" s="155">
        <f t="shared" si="2"/>
        <v>0</v>
      </c>
      <c r="L20" s="223"/>
      <c r="M20" s="223"/>
      <c r="N20" s="223"/>
      <c r="O20" s="405"/>
      <c r="P20" s="156">
        <f t="shared" si="3"/>
        <v>0</v>
      </c>
      <c r="Q20" s="104"/>
      <c r="R20" s="154" t="s">
        <v>193</v>
      </c>
      <c r="S20" s="223"/>
      <c r="T20" s="223"/>
      <c r="U20" s="223"/>
      <c r="V20" s="224"/>
      <c r="X20" s="157">
        <f t="shared" si="4"/>
        <v>0</v>
      </c>
      <c r="Y20" s="158">
        <f t="shared" si="5"/>
        <v>0</v>
      </c>
      <c r="Z20" s="193" t="str">
        <f t="shared" si="6"/>
        <v>○</v>
      </c>
    </row>
    <row r="21" spans="1:26" ht="24.95" customHeight="1">
      <c r="A21" s="154" t="s">
        <v>194</v>
      </c>
      <c r="B21" s="223"/>
      <c r="C21" s="223"/>
      <c r="D21" s="223"/>
      <c r="E21" s="223"/>
      <c r="F21" s="155">
        <f t="shared" si="1"/>
        <v>0</v>
      </c>
      <c r="G21" s="223"/>
      <c r="H21" s="223"/>
      <c r="I21" s="223"/>
      <c r="J21" s="223"/>
      <c r="K21" s="155">
        <f t="shared" si="2"/>
        <v>0</v>
      </c>
      <c r="L21" s="223"/>
      <c r="M21" s="223"/>
      <c r="N21" s="223"/>
      <c r="O21" s="405"/>
      <c r="P21" s="156">
        <f t="shared" si="3"/>
        <v>0</v>
      </c>
      <c r="Q21" s="104"/>
      <c r="R21" s="154" t="s">
        <v>194</v>
      </c>
      <c r="S21" s="223"/>
      <c r="T21" s="223"/>
      <c r="U21" s="223"/>
      <c r="V21" s="224"/>
      <c r="X21" s="157">
        <f t="shared" si="4"/>
        <v>0</v>
      </c>
      <c r="Y21" s="158">
        <f t="shared" si="5"/>
        <v>0</v>
      </c>
      <c r="Z21" s="193" t="str">
        <f t="shared" si="6"/>
        <v>○</v>
      </c>
    </row>
    <row r="22" spans="1:26" ht="24.95" customHeight="1">
      <c r="A22" s="154" t="s">
        <v>195</v>
      </c>
      <c r="B22" s="223"/>
      <c r="C22" s="223"/>
      <c r="D22" s="223"/>
      <c r="E22" s="223"/>
      <c r="F22" s="155">
        <f t="shared" si="1"/>
        <v>0</v>
      </c>
      <c r="G22" s="223"/>
      <c r="H22" s="223"/>
      <c r="I22" s="223"/>
      <c r="J22" s="223"/>
      <c r="K22" s="155">
        <f t="shared" si="2"/>
        <v>0</v>
      </c>
      <c r="L22" s="223"/>
      <c r="M22" s="223"/>
      <c r="N22" s="223"/>
      <c r="O22" s="405"/>
      <c r="P22" s="156">
        <f t="shared" si="3"/>
        <v>0</v>
      </c>
      <c r="Q22" s="104"/>
      <c r="R22" s="154" t="s">
        <v>195</v>
      </c>
      <c r="S22" s="223"/>
      <c r="T22" s="223"/>
      <c r="U22" s="223"/>
      <c r="V22" s="224"/>
      <c r="X22" s="157">
        <f t="shared" si="4"/>
        <v>0</v>
      </c>
      <c r="Y22" s="158">
        <f t="shared" si="5"/>
        <v>0</v>
      </c>
      <c r="Z22" s="193" t="str">
        <f t="shared" si="6"/>
        <v>○</v>
      </c>
    </row>
    <row r="23" spans="1:26" ht="24.95" customHeight="1">
      <c r="A23" s="154" t="s">
        <v>196</v>
      </c>
      <c r="B23" s="223"/>
      <c r="C23" s="223"/>
      <c r="D23" s="223"/>
      <c r="E23" s="223"/>
      <c r="F23" s="155">
        <f t="shared" si="1"/>
        <v>0</v>
      </c>
      <c r="G23" s="223"/>
      <c r="H23" s="223"/>
      <c r="I23" s="223"/>
      <c r="J23" s="223"/>
      <c r="K23" s="155">
        <f t="shared" si="2"/>
        <v>0</v>
      </c>
      <c r="L23" s="223"/>
      <c r="M23" s="223"/>
      <c r="N23" s="223"/>
      <c r="O23" s="405"/>
      <c r="P23" s="156">
        <f t="shared" si="3"/>
        <v>0</v>
      </c>
      <c r="Q23" s="104"/>
      <c r="R23" s="154" t="s">
        <v>196</v>
      </c>
      <c r="S23" s="223"/>
      <c r="T23" s="223"/>
      <c r="U23" s="223"/>
      <c r="V23" s="224"/>
      <c r="X23" s="157">
        <f t="shared" si="4"/>
        <v>0</v>
      </c>
      <c r="Y23" s="158">
        <f t="shared" si="5"/>
        <v>0</v>
      </c>
      <c r="Z23" s="193" t="str">
        <f t="shared" si="6"/>
        <v>○</v>
      </c>
    </row>
    <row r="24" spans="1:26" ht="24.95" customHeight="1">
      <c r="A24" s="154" t="s">
        <v>197</v>
      </c>
      <c r="B24" s="223"/>
      <c r="C24" s="223"/>
      <c r="D24" s="223"/>
      <c r="E24" s="223"/>
      <c r="F24" s="155">
        <f t="shared" si="1"/>
        <v>0</v>
      </c>
      <c r="G24" s="223"/>
      <c r="H24" s="223"/>
      <c r="I24" s="223"/>
      <c r="J24" s="223"/>
      <c r="K24" s="155">
        <f t="shared" si="2"/>
        <v>0</v>
      </c>
      <c r="L24" s="223"/>
      <c r="M24" s="223"/>
      <c r="N24" s="223"/>
      <c r="O24" s="405"/>
      <c r="P24" s="156">
        <f t="shared" si="3"/>
        <v>0</v>
      </c>
      <c r="Q24" s="104"/>
      <c r="R24" s="154" t="s">
        <v>197</v>
      </c>
      <c r="S24" s="223"/>
      <c r="T24" s="223"/>
      <c r="U24" s="223"/>
      <c r="V24" s="224"/>
      <c r="X24" s="157">
        <f t="shared" si="4"/>
        <v>0</v>
      </c>
      <c r="Y24" s="158">
        <f t="shared" si="5"/>
        <v>0</v>
      </c>
      <c r="Z24" s="193" t="str">
        <f t="shared" si="6"/>
        <v>○</v>
      </c>
    </row>
    <row r="25" spans="1:26" ht="24.95" customHeight="1">
      <c r="A25" s="154" t="s">
        <v>198</v>
      </c>
      <c r="B25" s="223"/>
      <c r="C25" s="223"/>
      <c r="D25" s="223"/>
      <c r="E25" s="223"/>
      <c r="F25" s="155">
        <f t="shared" si="1"/>
        <v>0</v>
      </c>
      <c r="G25" s="223"/>
      <c r="H25" s="223"/>
      <c r="I25" s="223"/>
      <c r="J25" s="223"/>
      <c r="K25" s="155">
        <f t="shared" si="2"/>
        <v>0</v>
      </c>
      <c r="L25" s="223"/>
      <c r="M25" s="223"/>
      <c r="N25" s="223"/>
      <c r="O25" s="405"/>
      <c r="P25" s="156">
        <f t="shared" si="3"/>
        <v>0</v>
      </c>
      <c r="Q25" s="104"/>
      <c r="R25" s="154" t="s">
        <v>198</v>
      </c>
      <c r="S25" s="223"/>
      <c r="T25" s="223"/>
      <c r="U25" s="223"/>
      <c r="V25" s="224"/>
      <c r="X25" s="157">
        <f t="shared" si="4"/>
        <v>0</v>
      </c>
      <c r="Y25" s="158">
        <f t="shared" si="5"/>
        <v>0</v>
      </c>
      <c r="Z25" s="193" t="str">
        <f t="shared" si="6"/>
        <v>○</v>
      </c>
    </row>
    <row r="26" spans="1:26" ht="24.95" customHeight="1">
      <c r="A26" s="154" t="s">
        <v>199</v>
      </c>
      <c r="B26" s="223"/>
      <c r="C26" s="223"/>
      <c r="D26" s="223"/>
      <c r="E26" s="223"/>
      <c r="F26" s="155">
        <f t="shared" si="1"/>
        <v>0</v>
      </c>
      <c r="G26" s="223"/>
      <c r="H26" s="223"/>
      <c r="I26" s="223"/>
      <c r="J26" s="223"/>
      <c r="K26" s="155">
        <f t="shared" si="2"/>
        <v>0</v>
      </c>
      <c r="L26" s="223"/>
      <c r="M26" s="223"/>
      <c r="N26" s="223"/>
      <c r="O26" s="405"/>
      <c r="P26" s="156">
        <f t="shared" si="3"/>
        <v>0</v>
      </c>
      <c r="Q26" s="104"/>
      <c r="R26" s="154" t="s">
        <v>199</v>
      </c>
      <c r="S26" s="223"/>
      <c r="T26" s="223"/>
      <c r="U26" s="223"/>
      <c r="V26" s="224"/>
      <c r="X26" s="157">
        <f t="shared" si="4"/>
        <v>0</v>
      </c>
      <c r="Y26" s="158">
        <f t="shared" si="5"/>
        <v>0</v>
      </c>
      <c r="Z26" s="193" t="str">
        <f t="shared" si="6"/>
        <v>○</v>
      </c>
    </row>
    <row r="27" spans="1:26" ht="24.95" customHeight="1">
      <c r="A27" s="154" t="s">
        <v>200</v>
      </c>
      <c r="B27" s="223"/>
      <c r="C27" s="223"/>
      <c r="D27" s="223"/>
      <c r="E27" s="223"/>
      <c r="F27" s="155">
        <f t="shared" si="1"/>
        <v>0</v>
      </c>
      <c r="G27" s="223"/>
      <c r="H27" s="223"/>
      <c r="I27" s="223"/>
      <c r="J27" s="223"/>
      <c r="K27" s="155">
        <f t="shared" si="2"/>
        <v>0</v>
      </c>
      <c r="L27" s="223"/>
      <c r="M27" s="223"/>
      <c r="N27" s="223"/>
      <c r="O27" s="405"/>
      <c r="P27" s="156">
        <f t="shared" si="3"/>
        <v>0</v>
      </c>
      <c r="Q27" s="104"/>
      <c r="R27" s="154" t="s">
        <v>200</v>
      </c>
      <c r="S27" s="223"/>
      <c r="T27" s="223"/>
      <c r="U27" s="223"/>
      <c r="V27" s="224"/>
      <c r="X27" s="157">
        <f t="shared" si="4"/>
        <v>0</v>
      </c>
      <c r="Y27" s="158">
        <f t="shared" si="5"/>
        <v>0</v>
      </c>
      <c r="Z27" s="193" t="str">
        <f t="shared" si="6"/>
        <v>○</v>
      </c>
    </row>
    <row r="28" spans="1:26" ht="24.95" customHeight="1">
      <c r="A28" s="154" t="s">
        <v>201</v>
      </c>
      <c r="B28" s="223"/>
      <c r="C28" s="223"/>
      <c r="D28" s="223"/>
      <c r="E28" s="223"/>
      <c r="F28" s="155">
        <f t="shared" si="1"/>
        <v>0</v>
      </c>
      <c r="G28" s="223"/>
      <c r="H28" s="223"/>
      <c r="I28" s="223"/>
      <c r="J28" s="223"/>
      <c r="K28" s="155">
        <f t="shared" si="2"/>
        <v>0</v>
      </c>
      <c r="L28" s="223"/>
      <c r="M28" s="223"/>
      <c r="N28" s="223"/>
      <c r="O28" s="405"/>
      <c r="P28" s="156">
        <f t="shared" si="3"/>
        <v>0</v>
      </c>
      <c r="Q28" s="104"/>
      <c r="R28" s="154" t="s">
        <v>201</v>
      </c>
      <c r="S28" s="223"/>
      <c r="T28" s="223"/>
      <c r="U28" s="223"/>
      <c r="V28" s="224"/>
      <c r="X28" s="157">
        <f t="shared" si="4"/>
        <v>0</v>
      </c>
      <c r="Y28" s="158">
        <f t="shared" si="5"/>
        <v>0</v>
      </c>
      <c r="Z28" s="193" t="str">
        <f t="shared" si="6"/>
        <v>○</v>
      </c>
    </row>
    <row r="29" spans="1:26" ht="24.95" customHeight="1">
      <c r="A29" s="154" t="s">
        <v>202</v>
      </c>
      <c r="B29" s="223"/>
      <c r="C29" s="223"/>
      <c r="D29" s="223"/>
      <c r="E29" s="223"/>
      <c r="F29" s="155">
        <f t="shared" si="1"/>
        <v>0</v>
      </c>
      <c r="G29" s="223"/>
      <c r="H29" s="223"/>
      <c r="I29" s="223"/>
      <c r="J29" s="223"/>
      <c r="K29" s="155">
        <f t="shared" si="2"/>
        <v>0</v>
      </c>
      <c r="L29" s="223"/>
      <c r="M29" s="223"/>
      <c r="N29" s="223"/>
      <c r="O29" s="405"/>
      <c r="P29" s="156">
        <f t="shared" si="3"/>
        <v>0</v>
      </c>
      <c r="Q29" s="104"/>
      <c r="R29" s="154" t="s">
        <v>202</v>
      </c>
      <c r="S29" s="223"/>
      <c r="T29" s="223"/>
      <c r="U29" s="223"/>
      <c r="V29" s="224"/>
      <c r="X29" s="157">
        <f t="shared" si="4"/>
        <v>0</v>
      </c>
      <c r="Y29" s="158">
        <f t="shared" si="5"/>
        <v>0</v>
      </c>
      <c r="Z29" s="193" t="str">
        <f t="shared" si="6"/>
        <v>○</v>
      </c>
    </row>
    <row r="30" spans="1:26" ht="24.95" customHeight="1">
      <c r="A30" s="154" t="s">
        <v>203</v>
      </c>
      <c r="B30" s="223"/>
      <c r="C30" s="223"/>
      <c r="D30" s="223"/>
      <c r="E30" s="223"/>
      <c r="F30" s="155">
        <f t="shared" si="1"/>
        <v>0</v>
      </c>
      <c r="G30" s="223"/>
      <c r="H30" s="223"/>
      <c r="I30" s="223"/>
      <c r="J30" s="223"/>
      <c r="K30" s="155">
        <f t="shared" si="2"/>
        <v>0</v>
      </c>
      <c r="L30" s="223"/>
      <c r="M30" s="223"/>
      <c r="N30" s="223"/>
      <c r="O30" s="405"/>
      <c r="P30" s="156">
        <f t="shared" si="3"/>
        <v>0</v>
      </c>
      <c r="Q30" s="104"/>
      <c r="R30" s="154" t="s">
        <v>203</v>
      </c>
      <c r="S30" s="223"/>
      <c r="T30" s="223"/>
      <c r="U30" s="223"/>
      <c r="V30" s="224"/>
      <c r="X30" s="157">
        <f t="shared" si="4"/>
        <v>0</v>
      </c>
      <c r="Y30" s="158">
        <f t="shared" si="5"/>
        <v>0</v>
      </c>
      <c r="Z30" s="193" t="str">
        <f t="shared" si="6"/>
        <v>○</v>
      </c>
    </row>
    <row r="31" spans="1:26" ht="24.95" customHeight="1">
      <c r="A31" s="154" t="s">
        <v>204</v>
      </c>
      <c r="B31" s="223"/>
      <c r="C31" s="223"/>
      <c r="D31" s="223"/>
      <c r="E31" s="223"/>
      <c r="F31" s="155">
        <f t="shared" si="1"/>
        <v>0</v>
      </c>
      <c r="G31" s="223"/>
      <c r="H31" s="223"/>
      <c r="I31" s="223"/>
      <c r="J31" s="223"/>
      <c r="K31" s="155">
        <f t="shared" si="2"/>
        <v>0</v>
      </c>
      <c r="L31" s="223"/>
      <c r="M31" s="223"/>
      <c r="N31" s="223"/>
      <c r="O31" s="405"/>
      <c r="P31" s="156">
        <f t="shared" si="3"/>
        <v>0</v>
      </c>
      <c r="Q31" s="104"/>
      <c r="R31" s="154" t="s">
        <v>204</v>
      </c>
      <c r="S31" s="223"/>
      <c r="T31" s="223"/>
      <c r="U31" s="223"/>
      <c r="V31" s="224"/>
      <c r="X31" s="157">
        <f t="shared" si="4"/>
        <v>0</v>
      </c>
      <c r="Y31" s="158">
        <f t="shared" si="5"/>
        <v>0</v>
      </c>
      <c r="Z31" s="193" t="str">
        <f t="shared" si="6"/>
        <v>○</v>
      </c>
    </row>
    <row r="32" spans="1:26" ht="24.95" customHeight="1">
      <c r="A32" s="154" t="s">
        <v>205</v>
      </c>
      <c r="B32" s="223"/>
      <c r="C32" s="223"/>
      <c r="D32" s="223"/>
      <c r="E32" s="223"/>
      <c r="F32" s="155">
        <f t="shared" si="1"/>
        <v>0</v>
      </c>
      <c r="G32" s="223"/>
      <c r="H32" s="223"/>
      <c r="I32" s="223"/>
      <c r="J32" s="223"/>
      <c r="K32" s="155">
        <f t="shared" si="2"/>
        <v>0</v>
      </c>
      <c r="L32" s="223"/>
      <c r="M32" s="223"/>
      <c r="N32" s="223"/>
      <c r="O32" s="405"/>
      <c r="P32" s="156">
        <f t="shared" si="3"/>
        <v>0</v>
      </c>
      <c r="Q32" s="104"/>
      <c r="R32" s="154" t="s">
        <v>205</v>
      </c>
      <c r="S32" s="223"/>
      <c r="T32" s="223"/>
      <c r="U32" s="223"/>
      <c r="V32" s="224"/>
      <c r="X32" s="157">
        <f t="shared" si="4"/>
        <v>0</v>
      </c>
      <c r="Y32" s="158">
        <f t="shared" si="5"/>
        <v>0</v>
      </c>
      <c r="Z32" s="193" t="str">
        <f t="shared" si="6"/>
        <v>○</v>
      </c>
    </row>
    <row r="33" spans="1:26" ht="24.95" customHeight="1">
      <c r="A33" s="154" t="s">
        <v>206</v>
      </c>
      <c r="B33" s="223"/>
      <c r="C33" s="223"/>
      <c r="D33" s="223"/>
      <c r="E33" s="223"/>
      <c r="F33" s="155">
        <f t="shared" si="1"/>
        <v>0</v>
      </c>
      <c r="G33" s="223"/>
      <c r="H33" s="223"/>
      <c r="I33" s="223"/>
      <c r="J33" s="223"/>
      <c r="K33" s="155">
        <f t="shared" si="2"/>
        <v>0</v>
      </c>
      <c r="L33" s="223"/>
      <c r="M33" s="223"/>
      <c r="N33" s="223"/>
      <c r="O33" s="405"/>
      <c r="P33" s="156">
        <f t="shared" si="3"/>
        <v>0</v>
      </c>
      <c r="Q33" s="104"/>
      <c r="R33" s="154" t="s">
        <v>206</v>
      </c>
      <c r="S33" s="223"/>
      <c r="T33" s="223"/>
      <c r="U33" s="223"/>
      <c r="V33" s="224"/>
      <c r="X33" s="157">
        <f t="shared" si="4"/>
        <v>0</v>
      </c>
      <c r="Y33" s="158">
        <f t="shared" si="5"/>
        <v>0</v>
      </c>
      <c r="Z33" s="193" t="str">
        <f t="shared" si="6"/>
        <v>○</v>
      </c>
    </row>
    <row r="34" spans="1:26" ht="24.95" customHeight="1">
      <c r="A34" s="154" t="s">
        <v>207</v>
      </c>
      <c r="B34" s="223"/>
      <c r="C34" s="223"/>
      <c r="D34" s="223"/>
      <c r="E34" s="223"/>
      <c r="F34" s="155">
        <f t="shared" si="1"/>
        <v>0</v>
      </c>
      <c r="G34" s="223"/>
      <c r="H34" s="223"/>
      <c r="I34" s="223"/>
      <c r="J34" s="223"/>
      <c r="K34" s="155">
        <f t="shared" si="2"/>
        <v>0</v>
      </c>
      <c r="L34" s="223"/>
      <c r="M34" s="223"/>
      <c r="N34" s="223"/>
      <c r="O34" s="405"/>
      <c r="P34" s="156">
        <f t="shared" si="3"/>
        <v>0</v>
      </c>
      <c r="Q34" s="104"/>
      <c r="R34" s="154" t="s">
        <v>207</v>
      </c>
      <c r="S34" s="223"/>
      <c r="T34" s="223"/>
      <c r="U34" s="223"/>
      <c r="V34" s="224"/>
      <c r="X34" s="157">
        <f t="shared" si="4"/>
        <v>0</v>
      </c>
      <c r="Y34" s="158">
        <f t="shared" si="5"/>
        <v>0</v>
      </c>
      <c r="Z34" s="193" t="str">
        <f t="shared" si="6"/>
        <v>○</v>
      </c>
    </row>
    <row r="35" spans="1:26" ht="24.95" customHeight="1">
      <c r="A35" s="154" t="s">
        <v>208</v>
      </c>
      <c r="B35" s="223"/>
      <c r="C35" s="223"/>
      <c r="D35" s="223"/>
      <c r="E35" s="223"/>
      <c r="F35" s="155">
        <f t="shared" si="1"/>
        <v>0</v>
      </c>
      <c r="G35" s="223"/>
      <c r="H35" s="223"/>
      <c r="I35" s="223"/>
      <c r="J35" s="223"/>
      <c r="K35" s="155">
        <f t="shared" si="2"/>
        <v>0</v>
      </c>
      <c r="L35" s="223"/>
      <c r="M35" s="223"/>
      <c r="N35" s="223"/>
      <c r="O35" s="405"/>
      <c r="P35" s="156">
        <f t="shared" si="3"/>
        <v>0</v>
      </c>
      <c r="Q35" s="104"/>
      <c r="R35" s="154" t="s">
        <v>208</v>
      </c>
      <c r="S35" s="223"/>
      <c r="T35" s="223"/>
      <c r="U35" s="223"/>
      <c r="V35" s="224"/>
      <c r="X35" s="157">
        <f t="shared" si="4"/>
        <v>0</v>
      </c>
      <c r="Y35" s="158">
        <f t="shared" si="5"/>
        <v>0</v>
      </c>
      <c r="Z35" s="193" t="str">
        <f t="shared" si="6"/>
        <v>○</v>
      </c>
    </row>
    <row r="36" spans="1:26" ht="24.95" customHeight="1">
      <c r="A36" s="154" t="s">
        <v>209</v>
      </c>
      <c r="B36" s="223"/>
      <c r="C36" s="223"/>
      <c r="D36" s="223"/>
      <c r="E36" s="223"/>
      <c r="F36" s="155">
        <f t="shared" si="1"/>
        <v>0</v>
      </c>
      <c r="G36" s="223"/>
      <c r="H36" s="223"/>
      <c r="I36" s="223"/>
      <c r="J36" s="223"/>
      <c r="K36" s="155">
        <f t="shared" si="2"/>
        <v>0</v>
      </c>
      <c r="L36" s="223"/>
      <c r="M36" s="223"/>
      <c r="N36" s="223"/>
      <c r="O36" s="405"/>
      <c r="P36" s="156">
        <f t="shared" si="3"/>
        <v>0</v>
      </c>
      <c r="Q36" s="104"/>
      <c r="R36" s="154" t="s">
        <v>209</v>
      </c>
      <c r="S36" s="223"/>
      <c r="T36" s="223"/>
      <c r="U36" s="223"/>
      <c r="V36" s="224"/>
      <c r="X36" s="157">
        <f t="shared" si="4"/>
        <v>0</v>
      </c>
      <c r="Y36" s="158">
        <f t="shared" si="5"/>
        <v>0</v>
      </c>
      <c r="Z36" s="193" t="str">
        <f t="shared" si="6"/>
        <v>○</v>
      </c>
    </row>
    <row r="37" spans="1:26" ht="24.95" customHeight="1">
      <c r="A37" s="154" t="s">
        <v>210</v>
      </c>
      <c r="B37" s="223"/>
      <c r="C37" s="223"/>
      <c r="D37" s="223"/>
      <c r="E37" s="223"/>
      <c r="F37" s="155">
        <f t="shared" si="1"/>
        <v>0</v>
      </c>
      <c r="G37" s="223"/>
      <c r="H37" s="223"/>
      <c r="I37" s="223"/>
      <c r="J37" s="223"/>
      <c r="K37" s="155">
        <f t="shared" si="2"/>
        <v>0</v>
      </c>
      <c r="L37" s="223"/>
      <c r="M37" s="223"/>
      <c r="N37" s="223"/>
      <c r="O37" s="405"/>
      <c r="P37" s="156">
        <f t="shared" si="3"/>
        <v>0</v>
      </c>
      <c r="Q37" s="104"/>
      <c r="R37" s="154" t="s">
        <v>210</v>
      </c>
      <c r="S37" s="223"/>
      <c r="T37" s="223"/>
      <c r="U37" s="223"/>
      <c r="V37" s="224"/>
      <c r="X37" s="157">
        <f t="shared" si="4"/>
        <v>0</v>
      </c>
      <c r="Y37" s="158">
        <f t="shared" si="5"/>
        <v>0</v>
      </c>
      <c r="Z37" s="193" t="str">
        <f t="shared" si="6"/>
        <v>○</v>
      </c>
    </row>
    <row r="38" spans="1:26" ht="24.95" customHeight="1">
      <c r="A38" s="154" t="s">
        <v>211</v>
      </c>
      <c r="B38" s="223"/>
      <c r="C38" s="223"/>
      <c r="D38" s="223"/>
      <c r="E38" s="223"/>
      <c r="F38" s="155">
        <f t="shared" si="1"/>
        <v>0</v>
      </c>
      <c r="G38" s="223"/>
      <c r="H38" s="223"/>
      <c r="I38" s="223"/>
      <c r="J38" s="223"/>
      <c r="K38" s="155">
        <f t="shared" si="2"/>
        <v>0</v>
      </c>
      <c r="L38" s="223"/>
      <c r="M38" s="223"/>
      <c r="N38" s="223"/>
      <c r="O38" s="405"/>
      <c r="P38" s="156">
        <f t="shared" si="3"/>
        <v>0</v>
      </c>
      <c r="Q38" s="104"/>
      <c r="R38" s="154" t="s">
        <v>211</v>
      </c>
      <c r="S38" s="223"/>
      <c r="T38" s="223"/>
      <c r="U38" s="223"/>
      <c r="V38" s="224"/>
      <c r="X38" s="157">
        <f t="shared" si="4"/>
        <v>0</v>
      </c>
      <c r="Y38" s="158">
        <f t="shared" si="5"/>
        <v>0</v>
      </c>
      <c r="Z38" s="193" t="str">
        <f t="shared" si="6"/>
        <v>○</v>
      </c>
    </row>
    <row r="39" spans="1:26" ht="24.95" customHeight="1">
      <c r="A39" s="148" t="s">
        <v>212</v>
      </c>
      <c r="B39" s="330"/>
      <c r="C39" s="330"/>
      <c r="D39" s="330"/>
      <c r="E39" s="330"/>
      <c r="F39" s="159">
        <f t="shared" si="1"/>
        <v>0</v>
      </c>
      <c r="G39" s="330"/>
      <c r="H39" s="330"/>
      <c r="I39" s="330"/>
      <c r="J39" s="330"/>
      <c r="K39" s="159">
        <f t="shared" si="2"/>
        <v>0</v>
      </c>
      <c r="L39" s="223"/>
      <c r="M39" s="223"/>
      <c r="N39" s="330"/>
      <c r="O39" s="406"/>
      <c r="P39" s="332">
        <f t="shared" si="3"/>
        <v>0</v>
      </c>
      <c r="Q39" s="104"/>
      <c r="R39" s="148" t="s">
        <v>212</v>
      </c>
      <c r="S39" s="330"/>
      <c r="T39" s="330"/>
      <c r="U39" s="330"/>
      <c r="V39" s="224"/>
      <c r="X39" s="160">
        <f t="shared" si="4"/>
        <v>0</v>
      </c>
      <c r="Y39" s="161">
        <f>SUM(S39:V39)</f>
        <v>0</v>
      </c>
      <c r="Z39" s="194" t="str">
        <f>IF(X39&lt;Y39,"×","○")</f>
        <v>○</v>
      </c>
    </row>
    <row r="40" spans="1:26" s="293" customFormat="1" ht="18" customHeight="1">
      <c r="A40" s="289" t="s">
        <v>562</v>
      </c>
      <c r="B40" s="290"/>
      <c r="C40" s="290"/>
      <c r="D40" s="290"/>
      <c r="E40" s="290"/>
      <c r="F40" s="290"/>
      <c r="G40" s="290"/>
      <c r="H40" s="290"/>
      <c r="I40" s="290"/>
      <c r="J40" s="290"/>
      <c r="K40" s="290"/>
      <c r="L40" s="290"/>
      <c r="M40" s="290"/>
      <c r="N40" s="290"/>
      <c r="O40" s="290"/>
      <c r="P40" s="290"/>
      <c r="Q40" s="290"/>
      <c r="R40" s="290"/>
      <c r="S40" s="290"/>
      <c r="T40" s="290"/>
      <c r="U40" s="290"/>
      <c r="V40" s="290"/>
      <c r="W40" s="290"/>
    </row>
    <row r="41" spans="1:26" s="293" customFormat="1" ht="18" customHeight="1">
      <c r="A41" s="289"/>
      <c r="B41" s="290" t="s">
        <v>561</v>
      </c>
      <c r="C41" s="290"/>
      <c r="D41" s="290"/>
      <c r="E41" s="290"/>
      <c r="F41" s="290"/>
      <c r="G41" s="290"/>
      <c r="H41" s="290"/>
      <c r="I41" s="290"/>
      <c r="J41" s="290"/>
      <c r="K41" s="290"/>
      <c r="L41" s="290"/>
      <c r="M41" s="290"/>
      <c r="N41" s="290"/>
      <c r="O41" s="290"/>
      <c r="P41" s="290"/>
      <c r="Q41" s="290"/>
      <c r="R41" s="290"/>
      <c r="S41" s="290"/>
      <c r="T41" s="290"/>
      <c r="U41" s="290"/>
      <c r="V41" s="290"/>
      <c r="W41" s="290"/>
    </row>
    <row r="42" spans="1:26" s="293" customFormat="1" ht="18" customHeight="1">
      <c r="A42" s="289" t="s">
        <v>357</v>
      </c>
      <c r="B42" s="290"/>
      <c r="C42" s="290"/>
      <c r="D42" s="290"/>
      <c r="E42" s="290"/>
      <c r="F42" s="290"/>
      <c r="G42" s="290"/>
      <c r="H42" s="290"/>
      <c r="I42" s="290"/>
      <c r="J42" s="290"/>
      <c r="K42" s="290"/>
      <c r="L42" s="290"/>
      <c r="M42" s="290"/>
      <c r="N42" s="290"/>
      <c r="O42" s="290"/>
      <c r="P42" s="290"/>
      <c r="Q42" s="290"/>
      <c r="R42" s="290"/>
      <c r="S42" s="290"/>
      <c r="T42" s="290"/>
      <c r="U42" s="290"/>
      <c r="V42" s="290"/>
      <c r="W42" s="290"/>
    </row>
    <row r="43" spans="1:26" s="293" customFormat="1" ht="18" customHeight="1">
      <c r="A43" s="291" t="s">
        <v>358</v>
      </c>
      <c r="B43" s="290"/>
      <c r="C43" s="290"/>
      <c r="D43" s="290"/>
      <c r="E43" s="290"/>
      <c r="F43" s="290"/>
      <c r="G43" s="290"/>
      <c r="H43" s="290"/>
      <c r="I43" s="290"/>
      <c r="J43" s="290"/>
      <c r="K43" s="290"/>
      <c r="L43" s="290"/>
      <c r="M43" s="290"/>
      <c r="N43" s="290"/>
      <c r="O43" s="290"/>
      <c r="P43" s="290"/>
      <c r="Q43" s="290"/>
      <c r="R43" s="290"/>
      <c r="S43" s="290"/>
      <c r="T43" s="290"/>
      <c r="U43" s="290"/>
      <c r="V43" s="290"/>
      <c r="W43" s="290"/>
    </row>
    <row r="44" spans="1:26" s="293" customFormat="1" ht="18" customHeight="1">
      <c r="A44" s="291"/>
      <c r="B44" s="290" t="s">
        <v>359</v>
      </c>
      <c r="C44" s="290"/>
      <c r="D44" s="290"/>
      <c r="E44" s="290"/>
      <c r="F44" s="290"/>
      <c r="G44" s="290"/>
      <c r="H44" s="290"/>
      <c r="I44" s="290"/>
      <c r="J44" s="290"/>
      <c r="K44" s="290"/>
      <c r="L44" s="290"/>
      <c r="M44" s="290"/>
      <c r="N44" s="290"/>
      <c r="O44" s="290"/>
      <c r="P44" s="290"/>
      <c r="Q44" s="290"/>
      <c r="R44" s="290"/>
      <c r="S44" s="290"/>
      <c r="T44" s="290"/>
      <c r="U44" s="290"/>
      <c r="V44" s="290"/>
      <c r="W44" s="290"/>
    </row>
    <row r="45" spans="1:26" s="293" customFormat="1" ht="18" customHeight="1">
      <c r="A45" s="291" t="s">
        <v>360</v>
      </c>
      <c r="B45" s="290"/>
      <c r="C45" s="290"/>
      <c r="D45" s="290"/>
      <c r="E45" s="290"/>
      <c r="F45" s="290"/>
      <c r="G45" s="290"/>
      <c r="H45" s="290"/>
      <c r="I45" s="290"/>
      <c r="J45" s="290"/>
      <c r="K45" s="290"/>
      <c r="L45" s="290"/>
      <c r="M45" s="290"/>
      <c r="N45" s="290"/>
      <c r="O45" s="290"/>
      <c r="P45" s="290"/>
      <c r="Q45" s="290"/>
      <c r="R45" s="290"/>
      <c r="S45" s="290"/>
      <c r="T45" s="290"/>
      <c r="U45" s="290"/>
      <c r="V45" s="290"/>
      <c r="W45" s="290"/>
    </row>
    <row r="46" spans="1:26" s="293" customFormat="1" ht="18" customHeight="1">
      <c r="A46" s="291" t="s">
        <v>560</v>
      </c>
      <c r="B46" s="290"/>
      <c r="C46" s="290"/>
      <c r="D46" s="290"/>
      <c r="E46" s="290"/>
      <c r="F46" s="290"/>
      <c r="G46" s="290"/>
      <c r="H46" s="290"/>
      <c r="I46" s="290"/>
      <c r="J46" s="290"/>
      <c r="K46" s="290"/>
      <c r="L46" s="290"/>
      <c r="M46" s="290"/>
      <c r="N46" s="290"/>
      <c r="O46" s="290"/>
      <c r="P46" s="290"/>
      <c r="Q46" s="290"/>
      <c r="R46" s="290"/>
      <c r="S46" s="290"/>
      <c r="T46" s="290"/>
      <c r="U46" s="290"/>
      <c r="V46" s="290"/>
      <c r="W46" s="290"/>
    </row>
    <row r="47" spans="1:26" s="293" customFormat="1" ht="18" customHeight="1">
      <c r="A47" s="329" t="s">
        <v>351</v>
      </c>
      <c r="B47" s="290"/>
      <c r="C47" s="290"/>
      <c r="D47" s="290"/>
      <c r="E47" s="290"/>
      <c r="F47" s="290"/>
      <c r="G47" s="290"/>
      <c r="H47" s="290"/>
      <c r="I47" s="290"/>
      <c r="J47" s="290"/>
      <c r="K47" s="290"/>
      <c r="L47" s="290"/>
      <c r="M47" s="290"/>
      <c r="N47" s="290"/>
      <c r="O47" s="290"/>
      <c r="P47" s="290"/>
      <c r="Q47" s="290"/>
      <c r="R47" s="290"/>
      <c r="S47" s="290"/>
      <c r="T47" s="290"/>
      <c r="U47" s="290"/>
      <c r="V47" s="290"/>
      <c r="W47" s="290"/>
    </row>
  </sheetData>
  <sheetProtection algorithmName="SHA-512" hashValue="NuKj6OfMZarx6J2pUvNr8z5FvGPhIYyDpdpoBdWgcU9SP37zOH4Bg/aLPW8rI5tWasggLb3IrhtCb1yz3OuAmg==" saltValue="Hk+dcKzS/ynKQSXL+TpGTA==" spinCount="100000" sheet="1" objects="1" scenarios="1"/>
  <mergeCells count="10">
    <mergeCell ref="A4:P4"/>
    <mergeCell ref="R4:V5"/>
    <mergeCell ref="X4:Z5"/>
    <mergeCell ref="A5:P5"/>
    <mergeCell ref="Z6:Z9"/>
    <mergeCell ref="B6:F6"/>
    <mergeCell ref="G6:K6"/>
    <mergeCell ref="L6:P6"/>
    <mergeCell ref="X6:X9"/>
    <mergeCell ref="Y6:Y9"/>
  </mergeCells>
  <phoneticPr fontId="2"/>
  <dataValidations count="9">
    <dataValidation type="whole" operator="greaterThanOrEqual" allowBlank="1" showInputMessage="1" showErrorMessage="1" error="空床数がマイナスになっています" sqref="G10:G39 B10:B39 L10:L39">
      <formula1>D10</formula1>
    </dataValidation>
    <dataValidation type="custom" allowBlank="1" showInputMessage="1" showErrorMessage="1" error="休止病床数の上限を上回っています" sqref="V10:V39">
      <formula1>SUM(S10:V10)&lt;=X10</formula1>
    </dataValidation>
    <dataValidation type="custom" allowBlank="1" showInputMessage="1" showErrorMessage="1" error="休止病床数の上限を上回っています" sqref="U10:U39">
      <formula1>SUM(S10:V10)&lt;=X10</formula1>
    </dataValidation>
    <dataValidation type="custom" allowBlank="1" showInputMessage="1" showErrorMessage="1" error="休止病床数の上限を上回っています" sqref="T10:T39">
      <formula1>SUM(S10:V10)&lt;=X10</formula1>
    </dataValidation>
    <dataValidation type="custom" allowBlank="1" showInputMessage="1" showErrorMessage="1" error="休止病床数の上限を上回っています" sqref="S10:S39">
      <formula1>SUM(S10:V10)&lt;=X10</formula1>
    </dataValidation>
    <dataValidation type="whole" operator="lessThanOrEqual" allowBlank="1" showInputMessage="1" showErrorMessage="1" error="確保病床数を超えております" sqref="M10:M39 H10:H39 C10:C39">
      <formula1>B10</formula1>
    </dataValidation>
    <dataValidation type="whole" operator="lessThanOrEqual" showInputMessage="1" showErrorMessage="1" error="空床数がマイナスになっています" sqref="D10:D39 I10:I39 N10:N39">
      <formula1>C10</formula1>
    </dataValidation>
    <dataValidation type="whole" operator="lessThanOrEqual" allowBlank="1" showInputMessage="1" showErrorMessage="1" error="(C)と(D)の合計が(B)を超えています" prompt="(C)と(D)の合計が(B)を超えない上限で値を入力してください" sqref="E10:E39">
      <formula1>C10-D10</formula1>
    </dataValidation>
    <dataValidation type="whole" operator="lessThanOrEqual" allowBlank="1" showInputMessage="1" showErrorMessage="1" error="(C)と(D)の合計が(B)を超えています_x000a_" prompt="(C)と(D)の合計が(B)を超えない上限で値を入力してください" sqref="J10:J39 O10:O39">
      <formula1>H10-I10</formula1>
    </dataValidation>
  </dataValidations>
  <pageMargins left="0.25" right="0.25" top="0.75" bottom="0.75" header="0.3" footer="0.3"/>
  <pageSetup paperSize="9" scale="4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AH51"/>
  <sheetViews>
    <sheetView view="pageBreakPreview" zoomScale="85" zoomScaleNormal="85" zoomScaleSheetLayoutView="85" workbookViewId="0">
      <selection activeCell="AE17" sqref="AE17"/>
    </sheetView>
  </sheetViews>
  <sheetFormatPr defaultColWidth="9" defaultRowHeight="13.5"/>
  <cols>
    <col min="1" max="16" width="5.625" style="105" customWidth="1"/>
    <col min="17" max="17" width="4.5" style="105" customWidth="1"/>
    <col min="18" max="22" width="6.625" style="105" customWidth="1"/>
    <col min="23" max="23" width="3.75" style="105" customWidth="1"/>
    <col min="24" max="25" width="6.625" style="105" customWidth="1"/>
    <col min="26" max="26" width="3.75" style="105" customWidth="1"/>
    <col min="27" max="27" width="9" style="105" customWidth="1"/>
    <col min="28" max="29" width="9" style="105"/>
    <col min="30" max="30" width="3.75" style="105" customWidth="1"/>
    <col min="31" max="31" width="9" style="105" customWidth="1"/>
    <col min="32" max="33" width="9" style="105"/>
    <col min="34" max="34" width="9" style="105" customWidth="1"/>
    <col min="35" max="16384" width="9" style="105"/>
  </cols>
  <sheetData>
    <row r="1" spans="1:34" ht="18.75" customHeight="1">
      <c r="A1" s="294" t="s">
        <v>485</v>
      </c>
      <c r="B1" s="292"/>
      <c r="C1" s="292"/>
      <c r="D1" s="292"/>
      <c r="E1" s="292"/>
      <c r="F1" s="295"/>
      <c r="G1" s="292"/>
      <c r="H1" s="292"/>
      <c r="I1" s="104"/>
      <c r="J1" s="104"/>
      <c r="K1" s="104"/>
    </row>
    <row r="2" spans="1:34" ht="18.75" customHeight="1">
      <c r="A2" s="294" t="s">
        <v>113</v>
      </c>
      <c r="B2" s="292"/>
      <c r="C2" s="292"/>
      <c r="D2" s="292"/>
      <c r="E2" s="292"/>
      <c r="F2" s="295"/>
      <c r="H2" s="296" t="s">
        <v>367</v>
      </c>
      <c r="I2" s="141"/>
      <c r="J2" s="141"/>
      <c r="K2" s="104"/>
    </row>
    <row r="3" spans="1:34">
      <c r="A3" s="103"/>
      <c r="B3" s="104"/>
      <c r="C3" s="104"/>
      <c r="D3" s="104"/>
      <c r="E3" s="104"/>
      <c r="F3" s="106"/>
      <c r="G3" s="104"/>
      <c r="H3" s="104"/>
      <c r="I3" s="141"/>
      <c r="J3" s="141"/>
      <c r="K3" s="104"/>
    </row>
    <row r="4" spans="1:34" ht="18.75" customHeight="1">
      <c r="A4" s="672" t="s">
        <v>114</v>
      </c>
      <c r="B4" s="673"/>
      <c r="C4" s="673"/>
      <c r="D4" s="673"/>
      <c r="E4" s="673"/>
      <c r="F4" s="673"/>
      <c r="G4" s="673"/>
      <c r="H4" s="673"/>
      <c r="I4" s="673"/>
      <c r="J4" s="673"/>
      <c r="K4" s="673"/>
      <c r="L4" s="673"/>
      <c r="M4" s="673"/>
      <c r="N4" s="673"/>
      <c r="O4" s="673"/>
      <c r="P4" s="674"/>
      <c r="Q4" s="104"/>
      <c r="R4" s="675" t="s">
        <v>115</v>
      </c>
      <c r="S4" s="676"/>
      <c r="T4" s="676"/>
      <c r="U4" s="676"/>
      <c r="V4" s="677"/>
      <c r="W4" s="142"/>
      <c r="X4" s="700" t="s">
        <v>493</v>
      </c>
      <c r="Y4" s="701"/>
      <c r="Z4" s="142"/>
      <c r="AA4" s="681" t="s">
        <v>178</v>
      </c>
      <c r="AB4" s="682"/>
      <c r="AC4" s="683"/>
      <c r="AD4" s="142"/>
      <c r="AE4" s="681" t="s">
        <v>495</v>
      </c>
      <c r="AF4" s="682"/>
      <c r="AG4" s="683"/>
      <c r="AH4" s="143"/>
    </row>
    <row r="5" spans="1:34" ht="13.15" customHeight="1">
      <c r="A5" s="687" t="s">
        <v>99</v>
      </c>
      <c r="B5" s="688"/>
      <c r="C5" s="688"/>
      <c r="D5" s="688"/>
      <c r="E5" s="688"/>
      <c r="F5" s="688"/>
      <c r="G5" s="688"/>
      <c r="H5" s="688"/>
      <c r="I5" s="688"/>
      <c r="J5" s="688"/>
      <c r="K5" s="688"/>
      <c r="L5" s="688"/>
      <c r="M5" s="688"/>
      <c r="N5" s="688"/>
      <c r="O5" s="689"/>
      <c r="P5" s="690"/>
      <c r="Q5" s="104"/>
      <c r="R5" s="678"/>
      <c r="S5" s="679"/>
      <c r="T5" s="679"/>
      <c r="U5" s="679"/>
      <c r="V5" s="680"/>
      <c r="W5" s="144"/>
      <c r="X5" s="702"/>
      <c r="Y5" s="703"/>
      <c r="Z5" s="144"/>
      <c r="AA5" s="684"/>
      <c r="AB5" s="685"/>
      <c r="AC5" s="686"/>
      <c r="AD5" s="144"/>
      <c r="AE5" s="684"/>
      <c r="AF5" s="685"/>
      <c r="AG5" s="686"/>
      <c r="AH5" s="143"/>
    </row>
    <row r="6" spans="1:34" ht="30" customHeight="1">
      <c r="A6" s="145"/>
      <c r="B6" s="693" t="s">
        <v>100</v>
      </c>
      <c r="C6" s="693"/>
      <c r="D6" s="693"/>
      <c r="E6" s="693"/>
      <c r="F6" s="693"/>
      <c r="G6" s="693" t="s">
        <v>102</v>
      </c>
      <c r="H6" s="693"/>
      <c r="I6" s="693"/>
      <c r="J6" s="693"/>
      <c r="K6" s="693"/>
      <c r="L6" s="693" t="s">
        <v>103</v>
      </c>
      <c r="M6" s="693"/>
      <c r="N6" s="693"/>
      <c r="O6" s="694"/>
      <c r="P6" s="695"/>
      <c r="Q6" s="104"/>
      <c r="R6" s="145"/>
      <c r="S6" s="248" t="s">
        <v>108</v>
      </c>
      <c r="T6" s="248" t="s">
        <v>102</v>
      </c>
      <c r="U6" s="248" t="s">
        <v>109</v>
      </c>
      <c r="V6" s="249" t="s">
        <v>103</v>
      </c>
      <c r="X6" s="455" t="s">
        <v>109</v>
      </c>
      <c r="Y6" s="454" t="s">
        <v>103</v>
      </c>
      <c r="AA6" s="696" t="s">
        <v>116</v>
      </c>
      <c r="AB6" s="698" t="s">
        <v>180</v>
      </c>
      <c r="AC6" s="691" t="s">
        <v>181</v>
      </c>
      <c r="AE6" s="696" t="s">
        <v>116</v>
      </c>
      <c r="AF6" s="698" t="s">
        <v>180</v>
      </c>
      <c r="AG6" s="691" t="s">
        <v>181</v>
      </c>
    </row>
    <row r="7" spans="1:34" ht="24.95" customHeight="1">
      <c r="A7" s="148" t="s">
        <v>101</v>
      </c>
      <c r="B7" s="149">
        <f>SUM(B10:B40)</f>
        <v>0</v>
      </c>
      <c r="C7" s="149">
        <f t="shared" ref="C7:P7" si="0">SUM(C10:C40)</f>
        <v>0</v>
      </c>
      <c r="D7" s="149">
        <f t="shared" si="0"/>
        <v>0</v>
      </c>
      <c r="E7" s="149">
        <f t="shared" si="0"/>
        <v>0</v>
      </c>
      <c r="F7" s="149">
        <f t="shared" si="0"/>
        <v>0</v>
      </c>
      <c r="G7" s="149">
        <f t="shared" si="0"/>
        <v>0</v>
      </c>
      <c r="H7" s="149">
        <f t="shared" si="0"/>
        <v>0</v>
      </c>
      <c r="I7" s="149">
        <f t="shared" si="0"/>
        <v>0</v>
      </c>
      <c r="J7" s="149">
        <f t="shared" si="0"/>
        <v>0</v>
      </c>
      <c r="K7" s="149">
        <f t="shared" si="0"/>
        <v>0</v>
      </c>
      <c r="L7" s="149">
        <f t="shared" si="0"/>
        <v>0</v>
      </c>
      <c r="M7" s="149">
        <f t="shared" si="0"/>
        <v>0</v>
      </c>
      <c r="N7" s="149">
        <f t="shared" si="0"/>
        <v>0</v>
      </c>
      <c r="O7" s="149">
        <f t="shared" si="0"/>
        <v>0</v>
      </c>
      <c r="P7" s="150">
        <f t="shared" si="0"/>
        <v>0</v>
      </c>
      <c r="Q7" s="106"/>
      <c r="R7" s="148" t="s">
        <v>101</v>
      </c>
      <c r="S7" s="149">
        <f>SUM(S10:S40)</f>
        <v>0</v>
      </c>
      <c r="T7" s="149">
        <f t="shared" ref="T7:V7" si="1">SUM(T10:T40)</f>
        <v>0</v>
      </c>
      <c r="U7" s="149">
        <f t="shared" si="1"/>
        <v>0</v>
      </c>
      <c r="V7" s="150">
        <f t="shared" si="1"/>
        <v>0</v>
      </c>
      <c r="X7" s="456">
        <f t="shared" ref="X7:Y7" si="2">SUM(X10:X40)</f>
        <v>0</v>
      </c>
      <c r="Y7" s="150">
        <f t="shared" si="2"/>
        <v>0</v>
      </c>
      <c r="AA7" s="697"/>
      <c r="AB7" s="699"/>
      <c r="AC7" s="692"/>
      <c r="AE7" s="697"/>
      <c r="AF7" s="699"/>
      <c r="AG7" s="692"/>
    </row>
    <row r="8" spans="1:34" ht="24.95" customHeight="1">
      <c r="A8" s="135"/>
      <c r="B8" s="151"/>
      <c r="C8" s="151"/>
      <c r="D8" s="151"/>
      <c r="E8" s="151"/>
      <c r="F8" s="151"/>
      <c r="G8" s="151"/>
      <c r="H8" s="151"/>
      <c r="I8" s="151"/>
      <c r="J8" s="151"/>
      <c r="K8" s="151"/>
      <c r="L8" s="151"/>
      <c r="M8" s="151"/>
      <c r="N8" s="151"/>
      <c r="O8" s="151"/>
      <c r="P8" s="151"/>
      <c r="Q8" s="104"/>
      <c r="R8" s="135"/>
      <c r="S8" s="151"/>
      <c r="T8" s="151"/>
      <c r="U8" s="151"/>
      <c r="V8" s="151"/>
      <c r="X8" s="151"/>
      <c r="Y8" s="151"/>
      <c r="AA8" s="697"/>
      <c r="AB8" s="699"/>
      <c r="AC8" s="692"/>
      <c r="AE8" s="697"/>
      <c r="AF8" s="699"/>
      <c r="AG8" s="692"/>
    </row>
    <row r="9" spans="1:34" ht="60" customHeight="1">
      <c r="A9" s="190" t="s">
        <v>182</v>
      </c>
      <c r="B9" s="287" t="s">
        <v>333</v>
      </c>
      <c r="C9" s="287" t="s">
        <v>332</v>
      </c>
      <c r="D9" s="287" t="s">
        <v>513</v>
      </c>
      <c r="E9" s="287" t="s">
        <v>514</v>
      </c>
      <c r="F9" s="287" t="s">
        <v>338</v>
      </c>
      <c r="G9" s="287" t="s">
        <v>333</v>
      </c>
      <c r="H9" s="287" t="s">
        <v>332</v>
      </c>
      <c r="I9" s="287" t="s">
        <v>513</v>
      </c>
      <c r="J9" s="287" t="s">
        <v>514</v>
      </c>
      <c r="K9" s="287" t="s">
        <v>338</v>
      </c>
      <c r="L9" s="287" t="s">
        <v>333</v>
      </c>
      <c r="M9" s="287" t="s">
        <v>332</v>
      </c>
      <c r="N9" s="287" t="s">
        <v>513</v>
      </c>
      <c r="O9" s="287" t="s">
        <v>514</v>
      </c>
      <c r="P9" s="314" t="s">
        <v>338</v>
      </c>
      <c r="Q9" s="104"/>
      <c r="R9" s="190" t="s">
        <v>182</v>
      </c>
      <c r="S9" s="152" t="s">
        <v>111</v>
      </c>
      <c r="T9" s="152" t="s">
        <v>111</v>
      </c>
      <c r="U9" s="152" t="s">
        <v>111</v>
      </c>
      <c r="V9" s="153" t="s">
        <v>111</v>
      </c>
      <c r="X9" s="457" t="s">
        <v>111</v>
      </c>
      <c r="Y9" s="153" t="s">
        <v>111</v>
      </c>
      <c r="AA9" s="697"/>
      <c r="AB9" s="699"/>
      <c r="AC9" s="692"/>
      <c r="AE9" s="697"/>
      <c r="AF9" s="699"/>
      <c r="AG9" s="692"/>
    </row>
    <row r="10" spans="1:34" ht="24.95" customHeight="1">
      <c r="A10" s="154" t="s">
        <v>183</v>
      </c>
      <c r="B10" s="223"/>
      <c r="C10" s="223"/>
      <c r="D10" s="223"/>
      <c r="E10" s="223"/>
      <c r="F10" s="155">
        <f>C10-D10-E10</f>
        <v>0</v>
      </c>
      <c r="G10" s="223"/>
      <c r="H10" s="223"/>
      <c r="I10" s="223"/>
      <c r="J10" s="223"/>
      <c r="K10" s="155">
        <f>H10-I10-J10</f>
        <v>0</v>
      </c>
      <c r="L10" s="223"/>
      <c r="M10" s="223"/>
      <c r="N10" s="223"/>
      <c r="O10" s="405"/>
      <c r="P10" s="156">
        <f>M10-N10-O10</f>
        <v>0</v>
      </c>
      <c r="Q10" s="104"/>
      <c r="R10" s="154" t="s">
        <v>183</v>
      </c>
      <c r="S10" s="223"/>
      <c r="T10" s="223"/>
      <c r="U10" s="223"/>
      <c r="V10" s="224"/>
      <c r="X10" s="460"/>
      <c r="Y10" s="461"/>
      <c r="AA10" s="157">
        <f>(B10+G10)*4+(L10)*2</f>
        <v>0</v>
      </c>
      <c r="AB10" s="158">
        <f>SUM(S10:V10)</f>
        <v>0</v>
      </c>
      <c r="AC10" s="408" t="str">
        <f>IF(AA10&lt;AB10,"×","○")</f>
        <v>○</v>
      </c>
      <c r="AE10" s="157"/>
      <c r="AF10" s="158"/>
      <c r="AG10" s="453"/>
    </row>
    <row r="11" spans="1:34" ht="24.95" customHeight="1">
      <c r="A11" s="154" t="s">
        <v>184</v>
      </c>
      <c r="B11" s="223"/>
      <c r="C11" s="223"/>
      <c r="D11" s="223"/>
      <c r="E11" s="223"/>
      <c r="F11" s="155">
        <f t="shared" ref="F11:F40" si="3">C11-D11-E11</f>
        <v>0</v>
      </c>
      <c r="G11" s="223"/>
      <c r="H11" s="223"/>
      <c r="I11" s="223"/>
      <c r="J11" s="223"/>
      <c r="K11" s="155">
        <f t="shared" ref="K11:K40" si="4">H11-I11-J11</f>
        <v>0</v>
      </c>
      <c r="L11" s="223"/>
      <c r="M11" s="223"/>
      <c r="N11" s="223"/>
      <c r="O11" s="405"/>
      <c r="P11" s="156">
        <f t="shared" ref="P11:P40" si="5">M11-N11-O11</f>
        <v>0</v>
      </c>
      <c r="Q11" s="104"/>
      <c r="R11" s="154" t="s">
        <v>184</v>
      </c>
      <c r="S11" s="223"/>
      <c r="T11" s="223"/>
      <c r="U11" s="223"/>
      <c r="V11" s="224"/>
      <c r="X11" s="460"/>
      <c r="Y11" s="461"/>
      <c r="AA11" s="157">
        <f t="shared" ref="AA11:AA16" si="6">(B11+G11)*4+(L11)*2</f>
        <v>0</v>
      </c>
      <c r="AB11" s="158">
        <f t="shared" ref="AB11:AB36" si="7">SUM(S11:V11)</f>
        <v>0</v>
      </c>
      <c r="AC11" s="408" t="str">
        <f t="shared" ref="AC11:AC36" si="8">IF(AA11&lt;AB11,"×","○")</f>
        <v>○</v>
      </c>
      <c r="AE11" s="157"/>
      <c r="AF11" s="158"/>
      <c r="AG11" s="453"/>
    </row>
    <row r="12" spans="1:34" ht="24.95" customHeight="1">
      <c r="A12" s="154" t="s">
        <v>185</v>
      </c>
      <c r="B12" s="223"/>
      <c r="C12" s="223"/>
      <c r="D12" s="223"/>
      <c r="E12" s="223"/>
      <c r="F12" s="155">
        <f t="shared" si="3"/>
        <v>0</v>
      </c>
      <c r="G12" s="223"/>
      <c r="H12" s="223"/>
      <c r="I12" s="223"/>
      <c r="J12" s="223"/>
      <c r="K12" s="155">
        <f t="shared" si="4"/>
        <v>0</v>
      </c>
      <c r="L12" s="223"/>
      <c r="M12" s="223"/>
      <c r="N12" s="223"/>
      <c r="O12" s="405"/>
      <c r="P12" s="156">
        <f t="shared" si="5"/>
        <v>0</v>
      </c>
      <c r="Q12" s="104"/>
      <c r="R12" s="154" t="s">
        <v>185</v>
      </c>
      <c r="S12" s="223"/>
      <c r="T12" s="223"/>
      <c r="U12" s="223"/>
      <c r="V12" s="224"/>
      <c r="X12" s="460"/>
      <c r="Y12" s="461"/>
      <c r="AA12" s="157">
        <f t="shared" si="6"/>
        <v>0</v>
      </c>
      <c r="AB12" s="158">
        <f t="shared" si="7"/>
        <v>0</v>
      </c>
      <c r="AC12" s="408" t="str">
        <f t="shared" si="8"/>
        <v>○</v>
      </c>
      <c r="AE12" s="157"/>
      <c r="AF12" s="158"/>
      <c r="AG12" s="453"/>
    </row>
    <row r="13" spans="1:34" ht="24.95" customHeight="1">
      <c r="A13" s="154" t="s">
        <v>186</v>
      </c>
      <c r="B13" s="223"/>
      <c r="C13" s="223"/>
      <c r="D13" s="223"/>
      <c r="E13" s="223"/>
      <c r="F13" s="155">
        <f t="shared" si="3"/>
        <v>0</v>
      </c>
      <c r="G13" s="223"/>
      <c r="H13" s="223"/>
      <c r="I13" s="223"/>
      <c r="J13" s="223"/>
      <c r="K13" s="155">
        <f t="shared" si="4"/>
        <v>0</v>
      </c>
      <c r="L13" s="223"/>
      <c r="M13" s="223"/>
      <c r="N13" s="223"/>
      <c r="O13" s="405"/>
      <c r="P13" s="156">
        <f t="shared" si="5"/>
        <v>0</v>
      </c>
      <c r="Q13" s="104"/>
      <c r="R13" s="154" t="s">
        <v>186</v>
      </c>
      <c r="S13" s="223"/>
      <c r="T13" s="223"/>
      <c r="U13" s="223"/>
      <c r="V13" s="224"/>
      <c r="X13" s="460"/>
      <c r="Y13" s="461"/>
      <c r="AA13" s="157">
        <f t="shared" si="6"/>
        <v>0</v>
      </c>
      <c r="AB13" s="158">
        <f t="shared" si="7"/>
        <v>0</v>
      </c>
      <c r="AC13" s="408" t="str">
        <f t="shared" si="8"/>
        <v>○</v>
      </c>
      <c r="AE13" s="157"/>
      <c r="AF13" s="158"/>
      <c r="AG13" s="453"/>
    </row>
    <row r="14" spans="1:34" ht="24.95" customHeight="1">
      <c r="A14" s="154" t="s">
        <v>187</v>
      </c>
      <c r="B14" s="223"/>
      <c r="C14" s="223"/>
      <c r="D14" s="223"/>
      <c r="E14" s="223"/>
      <c r="F14" s="155">
        <f t="shared" si="3"/>
        <v>0</v>
      </c>
      <c r="G14" s="223"/>
      <c r="H14" s="223"/>
      <c r="I14" s="223"/>
      <c r="J14" s="223"/>
      <c r="K14" s="155">
        <f t="shared" si="4"/>
        <v>0</v>
      </c>
      <c r="L14" s="223"/>
      <c r="M14" s="223"/>
      <c r="N14" s="223"/>
      <c r="O14" s="405"/>
      <c r="P14" s="156">
        <f t="shared" si="5"/>
        <v>0</v>
      </c>
      <c r="Q14" s="104"/>
      <c r="R14" s="154" t="s">
        <v>187</v>
      </c>
      <c r="S14" s="223"/>
      <c r="T14" s="223"/>
      <c r="U14" s="223"/>
      <c r="V14" s="224"/>
      <c r="X14" s="460"/>
      <c r="Y14" s="461"/>
      <c r="AA14" s="157">
        <f t="shared" si="6"/>
        <v>0</v>
      </c>
      <c r="AB14" s="158">
        <f t="shared" si="7"/>
        <v>0</v>
      </c>
      <c r="AC14" s="408" t="str">
        <f t="shared" si="8"/>
        <v>○</v>
      </c>
      <c r="AE14" s="157"/>
      <c r="AF14" s="158"/>
      <c r="AG14" s="453"/>
    </row>
    <row r="15" spans="1:34" ht="24.95" customHeight="1">
      <c r="A15" s="154" t="s">
        <v>188</v>
      </c>
      <c r="B15" s="223"/>
      <c r="C15" s="223"/>
      <c r="D15" s="223"/>
      <c r="E15" s="223"/>
      <c r="F15" s="155">
        <f t="shared" si="3"/>
        <v>0</v>
      </c>
      <c r="G15" s="223"/>
      <c r="H15" s="223"/>
      <c r="I15" s="223"/>
      <c r="J15" s="223"/>
      <c r="K15" s="155">
        <f t="shared" si="4"/>
        <v>0</v>
      </c>
      <c r="L15" s="223"/>
      <c r="M15" s="223"/>
      <c r="N15" s="223"/>
      <c r="O15" s="405"/>
      <c r="P15" s="156">
        <f t="shared" si="5"/>
        <v>0</v>
      </c>
      <c r="Q15" s="104"/>
      <c r="R15" s="154" t="s">
        <v>188</v>
      </c>
      <c r="S15" s="223"/>
      <c r="T15" s="223"/>
      <c r="U15" s="223"/>
      <c r="V15" s="224"/>
      <c r="X15" s="460"/>
      <c r="Y15" s="461"/>
      <c r="AA15" s="157">
        <f t="shared" si="6"/>
        <v>0</v>
      </c>
      <c r="AB15" s="158">
        <f t="shared" si="7"/>
        <v>0</v>
      </c>
      <c r="AC15" s="408" t="str">
        <f t="shared" si="8"/>
        <v>○</v>
      </c>
      <c r="AE15" s="157"/>
      <c r="AF15" s="158"/>
      <c r="AG15" s="453"/>
    </row>
    <row r="16" spans="1:34" ht="24.95" customHeight="1">
      <c r="A16" s="154" t="s">
        <v>189</v>
      </c>
      <c r="B16" s="223"/>
      <c r="C16" s="223"/>
      <c r="D16" s="223"/>
      <c r="E16" s="223"/>
      <c r="F16" s="155">
        <f t="shared" si="3"/>
        <v>0</v>
      </c>
      <c r="G16" s="223"/>
      <c r="H16" s="223"/>
      <c r="I16" s="223"/>
      <c r="J16" s="223"/>
      <c r="K16" s="155">
        <f t="shared" si="4"/>
        <v>0</v>
      </c>
      <c r="L16" s="223"/>
      <c r="M16" s="223"/>
      <c r="N16" s="223"/>
      <c r="O16" s="405"/>
      <c r="P16" s="156">
        <f t="shared" si="5"/>
        <v>0</v>
      </c>
      <c r="Q16" s="104"/>
      <c r="R16" s="154" t="s">
        <v>189</v>
      </c>
      <c r="S16" s="223"/>
      <c r="T16" s="223"/>
      <c r="U16" s="223"/>
      <c r="V16" s="224"/>
      <c r="X16" s="460"/>
      <c r="Y16" s="461"/>
      <c r="AA16" s="157">
        <f t="shared" si="6"/>
        <v>0</v>
      </c>
      <c r="AB16" s="158">
        <f t="shared" si="7"/>
        <v>0</v>
      </c>
      <c r="AC16" s="408" t="str">
        <f t="shared" si="8"/>
        <v>○</v>
      </c>
      <c r="AE16" s="157"/>
      <c r="AF16" s="158"/>
      <c r="AG16" s="453"/>
    </row>
    <row r="17" spans="1:33" ht="24.95" customHeight="1">
      <c r="A17" s="154" t="s">
        <v>190</v>
      </c>
      <c r="B17" s="223"/>
      <c r="C17" s="223"/>
      <c r="D17" s="223"/>
      <c r="E17" s="223"/>
      <c r="F17" s="155">
        <f t="shared" si="3"/>
        <v>0</v>
      </c>
      <c r="G17" s="223"/>
      <c r="H17" s="223"/>
      <c r="I17" s="223"/>
      <c r="J17" s="223"/>
      <c r="K17" s="155">
        <f t="shared" si="4"/>
        <v>0</v>
      </c>
      <c r="L17" s="223"/>
      <c r="M17" s="223"/>
      <c r="N17" s="223"/>
      <c r="O17" s="405"/>
      <c r="P17" s="156">
        <f t="shared" si="5"/>
        <v>0</v>
      </c>
      <c r="Q17" s="104"/>
      <c r="R17" s="154" t="s">
        <v>190</v>
      </c>
      <c r="S17" s="223"/>
      <c r="T17" s="223"/>
      <c r="U17" s="223"/>
      <c r="V17" s="224"/>
      <c r="X17" s="458"/>
      <c r="Y17" s="224"/>
      <c r="AA17" s="157">
        <f>(B17+G17)*2+(L17)*1</f>
        <v>0</v>
      </c>
      <c r="AB17" s="158">
        <f t="shared" si="7"/>
        <v>0</v>
      </c>
      <c r="AC17" s="408" t="str">
        <f t="shared" si="8"/>
        <v>○</v>
      </c>
      <c r="AE17" s="157">
        <f>(B17+G17)*2+(L17)*2</f>
        <v>0</v>
      </c>
      <c r="AF17" s="158">
        <f>SUM(S17:V17,X17:Y17)</f>
        <v>0</v>
      </c>
      <c r="AG17" s="453" t="str">
        <f t="shared" ref="AG17:AG40" si="9">IF(AE17&lt;AF17,"×","○")</f>
        <v>○</v>
      </c>
    </row>
    <row r="18" spans="1:33" ht="24.95" customHeight="1">
      <c r="A18" s="154" t="s">
        <v>191</v>
      </c>
      <c r="B18" s="223"/>
      <c r="C18" s="223"/>
      <c r="D18" s="223"/>
      <c r="E18" s="223"/>
      <c r="F18" s="155">
        <f t="shared" si="3"/>
        <v>0</v>
      </c>
      <c r="G18" s="223"/>
      <c r="H18" s="223"/>
      <c r="I18" s="223"/>
      <c r="J18" s="223"/>
      <c r="K18" s="155">
        <f t="shared" si="4"/>
        <v>0</v>
      </c>
      <c r="L18" s="223"/>
      <c r="M18" s="223"/>
      <c r="N18" s="223"/>
      <c r="O18" s="405"/>
      <c r="P18" s="156">
        <f t="shared" si="5"/>
        <v>0</v>
      </c>
      <c r="Q18" s="104"/>
      <c r="R18" s="154" t="s">
        <v>191</v>
      </c>
      <c r="S18" s="223"/>
      <c r="T18" s="223"/>
      <c r="U18" s="223"/>
      <c r="V18" s="224"/>
      <c r="X18" s="458"/>
      <c r="Y18" s="224"/>
      <c r="AA18" s="157">
        <f t="shared" ref="AA18:AA40" si="10">(B18+G18)*2+(L18)*1</f>
        <v>0</v>
      </c>
      <c r="AB18" s="158">
        <f t="shared" si="7"/>
        <v>0</v>
      </c>
      <c r="AC18" s="408" t="str">
        <f t="shared" si="8"/>
        <v>○</v>
      </c>
      <c r="AE18" s="157">
        <f t="shared" ref="AE18:AE40" si="11">(B18+G18)*2+(L18)*2</f>
        <v>0</v>
      </c>
      <c r="AF18" s="158">
        <f t="shared" ref="AF18:AF40" si="12">SUM(S18:V18,X18:Y18)</f>
        <v>0</v>
      </c>
      <c r="AG18" s="453" t="str">
        <f t="shared" si="9"/>
        <v>○</v>
      </c>
    </row>
    <row r="19" spans="1:33" ht="24.95" customHeight="1">
      <c r="A19" s="154" t="s">
        <v>192</v>
      </c>
      <c r="B19" s="223"/>
      <c r="C19" s="223"/>
      <c r="D19" s="223"/>
      <c r="E19" s="223"/>
      <c r="F19" s="155">
        <f t="shared" si="3"/>
        <v>0</v>
      </c>
      <c r="G19" s="223"/>
      <c r="H19" s="223"/>
      <c r="I19" s="223"/>
      <c r="J19" s="223"/>
      <c r="K19" s="155">
        <f t="shared" si="4"/>
        <v>0</v>
      </c>
      <c r="L19" s="223"/>
      <c r="M19" s="223"/>
      <c r="N19" s="223"/>
      <c r="O19" s="405"/>
      <c r="P19" s="156">
        <f t="shared" si="5"/>
        <v>0</v>
      </c>
      <c r="Q19" s="104"/>
      <c r="R19" s="154" t="s">
        <v>192</v>
      </c>
      <c r="S19" s="223"/>
      <c r="T19" s="223"/>
      <c r="U19" s="223"/>
      <c r="V19" s="224"/>
      <c r="X19" s="458"/>
      <c r="Y19" s="224"/>
      <c r="AA19" s="157">
        <f t="shared" si="10"/>
        <v>0</v>
      </c>
      <c r="AB19" s="158">
        <f t="shared" si="7"/>
        <v>0</v>
      </c>
      <c r="AC19" s="408" t="str">
        <f t="shared" si="8"/>
        <v>○</v>
      </c>
      <c r="AE19" s="157">
        <f t="shared" si="11"/>
        <v>0</v>
      </c>
      <c r="AF19" s="158">
        <f t="shared" si="12"/>
        <v>0</v>
      </c>
      <c r="AG19" s="453" t="str">
        <f t="shared" si="9"/>
        <v>○</v>
      </c>
    </row>
    <row r="20" spans="1:33" ht="24.95" customHeight="1">
      <c r="A20" s="154" t="s">
        <v>193</v>
      </c>
      <c r="B20" s="223"/>
      <c r="C20" s="223"/>
      <c r="D20" s="223"/>
      <c r="E20" s="223"/>
      <c r="F20" s="155">
        <f t="shared" si="3"/>
        <v>0</v>
      </c>
      <c r="G20" s="223"/>
      <c r="H20" s="223"/>
      <c r="I20" s="223"/>
      <c r="J20" s="223"/>
      <c r="K20" s="155">
        <f t="shared" si="4"/>
        <v>0</v>
      </c>
      <c r="L20" s="223"/>
      <c r="M20" s="223"/>
      <c r="N20" s="223"/>
      <c r="O20" s="405"/>
      <c r="P20" s="156">
        <f t="shared" si="5"/>
        <v>0</v>
      </c>
      <c r="Q20" s="104"/>
      <c r="R20" s="154" t="s">
        <v>193</v>
      </c>
      <c r="S20" s="223"/>
      <c r="T20" s="223"/>
      <c r="U20" s="223"/>
      <c r="V20" s="224"/>
      <c r="X20" s="458"/>
      <c r="Y20" s="224"/>
      <c r="AA20" s="157">
        <f t="shared" si="10"/>
        <v>0</v>
      </c>
      <c r="AB20" s="158">
        <f t="shared" si="7"/>
        <v>0</v>
      </c>
      <c r="AC20" s="408" t="str">
        <f t="shared" si="8"/>
        <v>○</v>
      </c>
      <c r="AE20" s="157">
        <f t="shared" si="11"/>
        <v>0</v>
      </c>
      <c r="AF20" s="158">
        <f t="shared" si="12"/>
        <v>0</v>
      </c>
      <c r="AG20" s="453" t="str">
        <f t="shared" si="9"/>
        <v>○</v>
      </c>
    </row>
    <row r="21" spans="1:33" ht="24.95" customHeight="1">
      <c r="A21" s="154" t="s">
        <v>194</v>
      </c>
      <c r="B21" s="223"/>
      <c r="C21" s="223"/>
      <c r="D21" s="223"/>
      <c r="E21" s="223"/>
      <c r="F21" s="155">
        <f t="shared" si="3"/>
        <v>0</v>
      </c>
      <c r="G21" s="223"/>
      <c r="H21" s="223"/>
      <c r="I21" s="223"/>
      <c r="J21" s="223"/>
      <c r="K21" s="155">
        <f t="shared" si="4"/>
        <v>0</v>
      </c>
      <c r="L21" s="223"/>
      <c r="M21" s="223"/>
      <c r="N21" s="223"/>
      <c r="O21" s="405"/>
      <c r="P21" s="156">
        <f t="shared" si="5"/>
        <v>0</v>
      </c>
      <c r="Q21" s="104"/>
      <c r="R21" s="154" t="s">
        <v>194</v>
      </c>
      <c r="S21" s="223"/>
      <c r="T21" s="223"/>
      <c r="U21" s="223"/>
      <c r="V21" s="224"/>
      <c r="X21" s="458"/>
      <c r="Y21" s="224"/>
      <c r="AA21" s="157">
        <f t="shared" si="10"/>
        <v>0</v>
      </c>
      <c r="AB21" s="158">
        <f t="shared" si="7"/>
        <v>0</v>
      </c>
      <c r="AC21" s="408" t="str">
        <f t="shared" si="8"/>
        <v>○</v>
      </c>
      <c r="AE21" s="157">
        <f t="shared" si="11"/>
        <v>0</v>
      </c>
      <c r="AF21" s="158">
        <f t="shared" si="12"/>
        <v>0</v>
      </c>
      <c r="AG21" s="453" t="str">
        <f t="shared" si="9"/>
        <v>○</v>
      </c>
    </row>
    <row r="22" spans="1:33" ht="24.95" customHeight="1">
      <c r="A22" s="154" t="s">
        <v>195</v>
      </c>
      <c r="B22" s="223"/>
      <c r="C22" s="223"/>
      <c r="D22" s="223"/>
      <c r="E22" s="223"/>
      <c r="F22" s="155">
        <f t="shared" si="3"/>
        <v>0</v>
      </c>
      <c r="G22" s="223"/>
      <c r="H22" s="223"/>
      <c r="I22" s="223"/>
      <c r="J22" s="223"/>
      <c r="K22" s="155">
        <f t="shared" si="4"/>
        <v>0</v>
      </c>
      <c r="L22" s="223"/>
      <c r="M22" s="223"/>
      <c r="N22" s="223"/>
      <c r="O22" s="405"/>
      <c r="P22" s="156">
        <f t="shared" si="5"/>
        <v>0</v>
      </c>
      <c r="Q22" s="104"/>
      <c r="R22" s="154" t="s">
        <v>195</v>
      </c>
      <c r="S22" s="223"/>
      <c r="T22" s="223"/>
      <c r="U22" s="223"/>
      <c r="V22" s="224"/>
      <c r="X22" s="458"/>
      <c r="Y22" s="224"/>
      <c r="AA22" s="157">
        <f t="shared" si="10"/>
        <v>0</v>
      </c>
      <c r="AB22" s="158">
        <f t="shared" si="7"/>
        <v>0</v>
      </c>
      <c r="AC22" s="408" t="str">
        <f t="shared" si="8"/>
        <v>○</v>
      </c>
      <c r="AE22" s="157">
        <f t="shared" si="11"/>
        <v>0</v>
      </c>
      <c r="AF22" s="158">
        <f t="shared" si="12"/>
        <v>0</v>
      </c>
      <c r="AG22" s="453" t="str">
        <f t="shared" si="9"/>
        <v>○</v>
      </c>
    </row>
    <row r="23" spans="1:33" ht="24.95" customHeight="1">
      <c r="A23" s="154" t="s">
        <v>196</v>
      </c>
      <c r="B23" s="223"/>
      <c r="C23" s="223"/>
      <c r="D23" s="223"/>
      <c r="E23" s="223"/>
      <c r="F23" s="155">
        <f t="shared" si="3"/>
        <v>0</v>
      </c>
      <c r="G23" s="223"/>
      <c r="H23" s="223"/>
      <c r="I23" s="223"/>
      <c r="J23" s="223"/>
      <c r="K23" s="155">
        <f t="shared" si="4"/>
        <v>0</v>
      </c>
      <c r="L23" s="223"/>
      <c r="M23" s="223"/>
      <c r="N23" s="223"/>
      <c r="O23" s="405"/>
      <c r="P23" s="156">
        <f t="shared" si="5"/>
        <v>0</v>
      </c>
      <c r="Q23" s="104"/>
      <c r="R23" s="154" t="s">
        <v>196</v>
      </c>
      <c r="S23" s="223"/>
      <c r="T23" s="223"/>
      <c r="U23" s="223"/>
      <c r="V23" s="224"/>
      <c r="X23" s="458"/>
      <c r="Y23" s="224"/>
      <c r="AA23" s="157">
        <f t="shared" si="10"/>
        <v>0</v>
      </c>
      <c r="AB23" s="158">
        <f t="shared" si="7"/>
        <v>0</v>
      </c>
      <c r="AC23" s="408" t="str">
        <f t="shared" si="8"/>
        <v>○</v>
      </c>
      <c r="AE23" s="157">
        <f t="shared" si="11"/>
        <v>0</v>
      </c>
      <c r="AF23" s="158">
        <f t="shared" si="12"/>
        <v>0</v>
      </c>
      <c r="AG23" s="453" t="str">
        <f t="shared" si="9"/>
        <v>○</v>
      </c>
    </row>
    <row r="24" spans="1:33" ht="24.95" customHeight="1">
      <c r="A24" s="154" t="s">
        <v>197</v>
      </c>
      <c r="B24" s="223"/>
      <c r="C24" s="223"/>
      <c r="D24" s="223"/>
      <c r="E24" s="223"/>
      <c r="F24" s="155">
        <f t="shared" si="3"/>
        <v>0</v>
      </c>
      <c r="G24" s="223"/>
      <c r="H24" s="223"/>
      <c r="I24" s="223"/>
      <c r="J24" s="223"/>
      <c r="K24" s="155">
        <f t="shared" si="4"/>
        <v>0</v>
      </c>
      <c r="L24" s="223"/>
      <c r="M24" s="223"/>
      <c r="N24" s="223"/>
      <c r="O24" s="405"/>
      <c r="P24" s="156">
        <f t="shared" si="5"/>
        <v>0</v>
      </c>
      <c r="Q24" s="104"/>
      <c r="R24" s="154" t="s">
        <v>197</v>
      </c>
      <c r="S24" s="223"/>
      <c r="T24" s="223"/>
      <c r="U24" s="223"/>
      <c r="V24" s="224"/>
      <c r="X24" s="458"/>
      <c r="Y24" s="224"/>
      <c r="AA24" s="157">
        <f t="shared" si="10"/>
        <v>0</v>
      </c>
      <c r="AB24" s="158">
        <f t="shared" si="7"/>
        <v>0</v>
      </c>
      <c r="AC24" s="408" t="str">
        <f t="shared" si="8"/>
        <v>○</v>
      </c>
      <c r="AE24" s="157">
        <f t="shared" si="11"/>
        <v>0</v>
      </c>
      <c r="AF24" s="158">
        <f t="shared" si="12"/>
        <v>0</v>
      </c>
      <c r="AG24" s="453" t="str">
        <f t="shared" si="9"/>
        <v>○</v>
      </c>
    </row>
    <row r="25" spans="1:33" ht="24.95" customHeight="1">
      <c r="A25" s="154" t="s">
        <v>198</v>
      </c>
      <c r="B25" s="223"/>
      <c r="C25" s="223"/>
      <c r="D25" s="223"/>
      <c r="E25" s="223"/>
      <c r="F25" s="155">
        <f t="shared" si="3"/>
        <v>0</v>
      </c>
      <c r="G25" s="223"/>
      <c r="H25" s="223"/>
      <c r="I25" s="223"/>
      <c r="J25" s="223"/>
      <c r="K25" s="155">
        <f t="shared" si="4"/>
        <v>0</v>
      </c>
      <c r="L25" s="223"/>
      <c r="M25" s="223"/>
      <c r="N25" s="223"/>
      <c r="O25" s="405"/>
      <c r="P25" s="156">
        <f t="shared" si="5"/>
        <v>0</v>
      </c>
      <c r="Q25" s="104"/>
      <c r="R25" s="154" t="s">
        <v>198</v>
      </c>
      <c r="S25" s="223"/>
      <c r="T25" s="223"/>
      <c r="U25" s="223"/>
      <c r="V25" s="224"/>
      <c r="X25" s="458"/>
      <c r="Y25" s="224"/>
      <c r="AA25" s="157">
        <f t="shared" si="10"/>
        <v>0</v>
      </c>
      <c r="AB25" s="158">
        <f t="shared" si="7"/>
        <v>0</v>
      </c>
      <c r="AC25" s="408" t="str">
        <f t="shared" si="8"/>
        <v>○</v>
      </c>
      <c r="AE25" s="157">
        <f t="shared" si="11"/>
        <v>0</v>
      </c>
      <c r="AF25" s="158">
        <f t="shared" si="12"/>
        <v>0</v>
      </c>
      <c r="AG25" s="453" t="str">
        <f t="shared" si="9"/>
        <v>○</v>
      </c>
    </row>
    <row r="26" spans="1:33" ht="24.95" customHeight="1">
      <c r="A26" s="154" t="s">
        <v>199</v>
      </c>
      <c r="B26" s="223"/>
      <c r="C26" s="223"/>
      <c r="D26" s="223"/>
      <c r="E26" s="223"/>
      <c r="F26" s="155">
        <f t="shared" si="3"/>
        <v>0</v>
      </c>
      <c r="G26" s="223"/>
      <c r="H26" s="223"/>
      <c r="I26" s="223"/>
      <c r="J26" s="223"/>
      <c r="K26" s="155">
        <f t="shared" si="4"/>
        <v>0</v>
      </c>
      <c r="L26" s="223"/>
      <c r="M26" s="223"/>
      <c r="N26" s="223"/>
      <c r="O26" s="405"/>
      <c r="P26" s="156">
        <f t="shared" si="5"/>
        <v>0</v>
      </c>
      <c r="Q26" s="104"/>
      <c r="R26" s="154" t="s">
        <v>199</v>
      </c>
      <c r="S26" s="223"/>
      <c r="T26" s="223"/>
      <c r="U26" s="223"/>
      <c r="V26" s="224"/>
      <c r="X26" s="458"/>
      <c r="Y26" s="224"/>
      <c r="AA26" s="157">
        <f t="shared" si="10"/>
        <v>0</v>
      </c>
      <c r="AB26" s="158">
        <f t="shared" si="7"/>
        <v>0</v>
      </c>
      <c r="AC26" s="408" t="str">
        <f t="shared" si="8"/>
        <v>○</v>
      </c>
      <c r="AE26" s="157">
        <f t="shared" si="11"/>
        <v>0</v>
      </c>
      <c r="AF26" s="158">
        <f t="shared" si="12"/>
        <v>0</v>
      </c>
      <c r="AG26" s="453" t="str">
        <f t="shared" si="9"/>
        <v>○</v>
      </c>
    </row>
    <row r="27" spans="1:33" ht="24.95" customHeight="1">
      <c r="A27" s="154" t="s">
        <v>200</v>
      </c>
      <c r="B27" s="223"/>
      <c r="C27" s="223"/>
      <c r="D27" s="223"/>
      <c r="E27" s="223"/>
      <c r="F27" s="155">
        <f t="shared" si="3"/>
        <v>0</v>
      </c>
      <c r="G27" s="223"/>
      <c r="H27" s="223"/>
      <c r="I27" s="223"/>
      <c r="J27" s="223"/>
      <c r="K27" s="155">
        <f t="shared" si="4"/>
        <v>0</v>
      </c>
      <c r="L27" s="223"/>
      <c r="M27" s="223"/>
      <c r="N27" s="223"/>
      <c r="O27" s="405"/>
      <c r="P27" s="156">
        <f t="shared" si="5"/>
        <v>0</v>
      </c>
      <c r="Q27" s="104"/>
      <c r="R27" s="154" t="s">
        <v>200</v>
      </c>
      <c r="S27" s="223"/>
      <c r="T27" s="223"/>
      <c r="U27" s="223"/>
      <c r="V27" s="224"/>
      <c r="X27" s="458"/>
      <c r="Y27" s="224"/>
      <c r="AA27" s="157">
        <f t="shared" si="10"/>
        <v>0</v>
      </c>
      <c r="AB27" s="158">
        <f t="shared" si="7"/>
        <v>0</v>
      </c>
      <c r="AC27" s="408" t="str">
        <f t="shared" si="8"/>
        <v>○</v>
      </c>
      <c r="AE27" s="157">
        <f t="shared" si="11"/>
        <v>0</v>
      </c>
      <c r="AF27" s="158">
        <f t="shared" si="12"/>
        <v>0</v>
      </c>
      <c r="AG27" s="453" t="str">
        <f t="shared" si="9"/>
        <v>○</v>
      </c>
    </row>
    <row r="28" spans="1:33" ht="24.95" customHeight="1">
      <c r="A28" s="154" t="s">
        <v>201</v>
      </c>
      <c r="B28" s="223"/>
      <c r="C28" s="223"/>
      <c r="D28" s="223"/>
      <c r="E28" s="223"/>
      <c r="F28" s="155">
        <f t="shared" si="3"/>
        <v>0</v>
      </c>
      <c r="G28" s="223"/>
      <c r="H28" s="223"/>
      <c r="I28" s="223"/>
      <c r="J28" s="223"/>
      <c r="K28" s="155">
        <f t="shared" si="4"/>
        <v>0</v>
      </c>
      <c r="L28" s="223"/>
      <c r="M28" s="223"/>
      <c r="N28" s="223"/>
      <c r="O28" s="405"/>
      <c r="P28" s="156">
        <f t="shared" si="5"/>
        <v>0</v>
      </c>
      <c r="Q28" s="104"/>
      <c r="R28" s="154" t="s">
        <v>201</v>
      </c>
      <c r="S28" s="223"/>
      <c r="T28" s="223"/>
      <c r="U28" s="223"/>
      <c r="V28" s="224"/>
      <c r="X28" s="458"/>
      <c r="Y28" s="224"/>
      <c r="AA28" s="157">
        <f t="shared" si="10"/>
        <v>0</v>
      </c>
      <c r="AB28" s="158">
        <f t="shared" si="7"/>
        <v>0</v>
      </c>
      <c r="AC28" s="408" t="str">
        <f t="shared" si="8"/>
        <v>○</v>
      </c>
      <c r="AE28" s="157">
        <f t="shared" si="11"/>
        <v>0</v>
      </c>
      <c r="AF28" s="158">
        <f t="shared" si="12"/>
        <v>0</v>
      </c>
      <c r="AG28" s="453" t="str">
        <f t="shared" si="9"/>
        <v>○</v>
      </c>
    </row>
    <row r="29" spans="1:33" ht="24.95" customHeight="1">
      <c r="A29" s="154" t="s">
        <v>202</v>
      </c>
      <c r="B29" s="223"/>
      <c r="C29" s="223"/>
      <c r="D29" s="223"/>
      <c r="E29" s="223"/>
      <c r="F29" s="155">
        <f t="shared" si="3"/>
        <v>0</v>
      </c>
      <c r="G29" s="223"/>
      <c r="H29" s="223"/>
      <c r="I29" s="223"/>
      <c r="J29" s="223"/>
      <c r="K29" s="155">
        <f t="shared" si="4"/>
        <v>0</v>
      </c>
      <c r="L29" s="223"/>
      <c r="M29" s="223"/>
      <c r="N29" s="223"/>
      <c r="O29" s="405"/>
      <c r="P29" s="156">
        <f t="shared" si="5"/>
        <v>0</v>
      </c>
      <c r="Q29" s="104"/>
      <c r="R29" s="154" t="s">
        <v>202</v>
      </c>
      <c r="S29" s="223"/>
      <c r="T29" s="223"/>
      <c r="U29" s="223"/>
      <c r="V29" s="224"/>
      <c r="X29" s="458"/>
      <c r="Y29" s="224"/>
      <c r="AA29" s="157">
        <f t="shared" si="10"/>
        <v>0</v>
      </c>
      <c r="AB29" s="158">
        <f t="shared" si="7"/>
        <v>0</v>
      </c>
      <c r="AC29" s="408" t="str">
        <f t="shared" si="8"/>
        <v>○</v>
      </c>
      <c r="AE29" s="157">
        <f t="shared" si="11"/>
        <v>0</v>
      </c>
      <c r="AF29" s="158">
        <f t="shared" si="12"/>
        <v>0</v>
      </c>
      <c r="AG29" s="453" t="str">
        <f t="shared" si="9"/>
        <v>○</v>
      </c>
    </row>
    <row r="30" spans="1:33" ht="24.95" customHeight="1">
      <c r="A30" s="154" t="s">
        <v>203</v>
      </c>
      <c r="B30" s="223"/>
      <c r="C30" s="223"/>
      <c r="D30" s="223"/>
      <c r="E30" s="223"/>
      <c r="F30" s="155">
        <f t="shared" si="3"/>
        <v>0</v>
      </c>
      <c r="G30" s="223"/>
      <c r="H30" s="223"/>
      <c r="I30" s="223"/>
      <c r="J30" s="223"/>
      <c r="K30" s="155">
        <f t="shared" si="4"/>
        <v>0</v>
      </c>
      <c r="L30" s="223"/>
      <c r="M30" s="223"/>
      <c r="N30" s="223"/>
      <c r="O30" s="405"/>
      <c r="P30" s="156">
        <f t="shared" si="5"/>
        <v>0</v>
      </c>
      <c r="Q30" s="104"/>
      <c r="R30" s="154" t="s">
        <v>203</v>
      </c>
      <c r="S30" s="223"/>
      <c r="T30" s="223"/>
      <c r="U30" s="223"/>
      <c r="V30" s="224"/>
      <c r="X30" s="458"/>
      <c r="Y30" s="224"/>
      <c r="AA30" s="157">
        <f t="shared" si="10"/>
        <v>0</v>
      </c>
      <c r="AB30" s="158">
        <f t="shared" si="7"/>
        <v>0</v>
      </c>
      <c r="AC30" s="408" t="str">
        <f t="shared" si="8"/>
        <v>○</v>
      </c>
      <c r="AE30" s="157">
        <f t="shared" si="11"/>
        <v>0</v>
      </c>
      <c r="AF30" s="158">
        <f t="shared" si="12"/>
        <v>0</v>
      </c>
      <c r="AG30" s="453" t="str">
        <f t="shared" si="9"/>
        <v>○</v>
      </c>
    </row>
    <row r="31" spans="1:33" ht="24.95" customHeight="1">
      <c r="A31" s="154" t="s">
        <v>204</v>
      </c>
      <c r="B31" s="223"/>
      <c r="C31" s="223"/>
      <c r="D31" s="223"/>
      <c r="E31" s="223"/>
      <c r="F31" s="155">
        <f t="shared" si="3"/>
        <v>0</v>
      </c>
      <c r="G31" s="223"/>
      <c r="H31" s="223"/>
      <c r="I31" s="223"/>
      <c r="J31" s="223"/>
      <c r="K31" s="155">
        <f t="shared" si="4"/>
        <v>0</v>
      </c>
      <c r="L31" s="223"/>
      <c r="M31" s="223"/>
      <c r="N31" s="223"/>
      <c r="O31" s="405"/>
      <c r="P31" s="156">
        <f t="shared" si="5"/>
        <v>0</v>
      </c>
      <c r="Q31" s="104"/>
      <c r="R31" s="154" t="s">
        <v>204</v>
      </c>
      <c r="S31" s="223"/>
      <c r="T31" s="223"/>
      <c r="U31" s="223"/>
      <c r="V31" s="224"/>
      <c r="X31" s="458"/>
      <c r="Y31" s="224"/>
      <c r="AA31" s="157">
        <f t="shared" si="10"/>
        <v>0</v>
      </c>
      <c r="AB31" s="158">
        <f t="shared" si="7"/>
        <v>0</v>
      </c>
      <c r="AC31" s="408" t="str">
        <f t="shared" si="8"/>
        <v>○</v>
      </c>
      <c r="AE31" s="157">
        <f t="shared" si="11"/>
        <v>0</v>
      </c>
      <c r="AF31" s="158">
        <f t="shared" si="12"/>
        <v>0</v>
      </c>
      <c r="AG31" s="453" t="str">
        <f t="shared" si="9"/>
        <v>○</v>
      </c>
    </row>
    <row r="32" spans="1:33" ht="24.95" customHeight="1">
      <c r="A32" s="154" t="s">
        <v>205</v>
      </c>
      <c r="B32" s="223"/>
      <c r="C32" s="223"/>
      <c r="D32" s="223"/>
      <c r="E32" s="223"/>
      <c r="F32" s="155">
        <f t="shared" si="3"/>
        <v>0</v>
      </c>
      <c r="G32" s="223"/>
      <c r="H32" s="223"/>
      <c r="I32" s="223"/>
      <c r="J32" s="223"/>
      <c r="K32" s="155">
        <f t="shared" si="4"/>
        <v>0</v>
      </c>
      <c r="L32" s="223"/>
      <c r="M32" s="223"/>
      <c r="N32" s="223"/>
      <c r="O32" s="405"/>
      <c r="P32" s="156">
        <f t="shared" si="5"/>
        <v>0</v>
      </c>
      <c r="Q32" s="104"/>
      <c r="R32" s="154" t="s">
        <v>205</v>
      </c>
      <c r="S32" s="223"/>
      <c r="T32" s="223"/>
      <c r="U32" s="223"/>
      <c r="V32" s="224"/>
      <c r="X32" s="458"/>
      <c r="Y32" s="224"/>
      <c r="AA32" s="157">
        <f t="shared" si="10"/>
        <v>0</v>
      </c>
      <c r="AB32" s="158">
        <f t="shared" si="7"/>
        <v>0</v>
      </c>
      <c r="AC32" s="408" t="str">
        <f t="shared" si="8"/>
        <v>○</v>
      </c>
      <c r="AE32" s="157">
        <f t="shared" si="11"/>
        <v>0</v>
      </c>
      <c r="AF32" s="158">
        <f t="shared" si="12"/>
        <v>0</v>
      </c>
      <c r="AG32" s="453" t="str">
        <f t="shared" si="9"/>
        <v>○</v>
      </c>
    </row>
    <row r="33" spans="1:34" ht="24.95" customHeight="1">
      <c r="A33" s="154" t="s">
        <v>206</v>
      </c>
      <c r="B33" s="223"/>
      <c r="C33" s="223"/>
      <c r="D33" s="223"/>
      <c r="E33" s="223"/>
      <c r="F33" s="155">
        <f t="shared" si="3"/>
        <v>0</v>
      </c>
      <c r="G33" s="223"/>
      <c r="H33" s="223"/>
      <c r="I33" s="223"/>
      <c r="J33" s="223"/>
      <c r="K33" s="155">
        <f t="shared" si="4"/>
        <v>0</v>
      </c>
      <c r="L33" s="223"/>
      <c r="M33" s="223"/>
      <c r="N33" s="223"/>
      <c r="O33" s="405"/>
      <c r="P33" s="156">
        <f t="shared" si="5"/>
        <v>0</v>
      </c>
      <c r="Q33" s="104"/>
      <c r="R33" s="154" t="s">
        <v>206</v>
      </c>
      <c r="S33" s="223"/>
      <c r="T33" s="223"/>
      <c r="U33" s="223"/>
      <c r="V33" s="224"/>
      <c r="X33" s="458"/>
      <c r="Y33" s="224"/>
      <c r="AA33" s="157">
        <f t="shared" si="10"/>
        <v>0</v>
      </c>
      <c r="AB33" s="158">
        <f t="shared" si="7"/>
        <v>0</v>
      </c>
      <c r="AC33" s="408" t="str">
        <f t="shared" si="8"/>
        <v>○</v>
      </c>
      <c r="AE33" s="157">
        <f t="shared" si="11"/>
        <v>0</v>
      </c>
      <c r="AF33" s="158">
        <f t="shared" si="12"/>
        <v>0</v>
      </c>
      <c r="AG33" s="453" t="str">
        <f t="shared" si="9"/>
        <v>○</v>
      </c>
    </row>
    <row r="34" spans="1:34" ht="24.95" customHeight="1">
      <c r="A34" s="154" t="s">
        <v>207</v>
      </c>
      <c r="B34" s="223"/>
      <c r="C34" s="223"/>
      <c r="D34" s="223"/>
      <c r="E34" s="223"/>
      <c r="F34" s="155">
        <f t="shared" si="3"/>
        <v>0</v>
      </c>
      <c r="G34" s="223"/>
      <c r="H34" s="223"/>
      <c r="I34" s="223"/>
      <c r="J34" s="223"/>
      <c r="K34" s="155">
        <f t="shared" si="4"/>
        <v>0</v>
      </c>
      <c r="L34" s="223"/>
      <c r="M34" s="223"/>
      <c r="N34" s="223"/>
      <c r="O34" s="405"/>
      <c r="P34" s="156">
        <f t="shared" si="5"/>
        <v>0</v>
      </c>
      <c r="Q34" s="104"/>
      <c r="R34" s="154" t="s">
        <v>207</v>
      </c>
      <c r="S34" s="223"/>
      <c r="T34" s="223"/>
      <c r="U34" s="223"/>
      <c r="V34" s="224"/>
      <c r="X34" s="458"/>
      <c r="Y34" s="224"/>
      <c r="AA34" s="157">
        <f t="shared" si="10"/>
        <v>0</v>
      </c>
      <c r="AB34" s="158">
        <f t="shared" si="7"/>
        <v>0</v>
      </c>
      <c r="AC34" s="408" t="str">
        <f t="shared" si="8"/>
        <v>○</v>
      </c>
      <c r="AE34" s="157">
        <f t="shared" si="11"/>
        <v>0</v>
      </c>
      <c r="AF34" s="158">
        <f t="shared" si="12"/>
        <v>0</v>
      </c>
      <c r="AG34" s="453" t="str">
        <f t="shared" si="9"/>
        <v>○</v>
      </c>
    </row>
    <row r="35" spans="1:34" ht="24.95" customHeight="1">
      <c r="A35" s="154" t="s">
        <v>208</v>
      </c>
      <c r="B35" s="223"/>
      <c r="C35" s="223"/>
      <c r="D35" s="223"/>
      <c r="E35" s="223"/>
      <c r="F35" s="155">
        <f t="shared" si="3"/>
        <v>0</v>
      </c>
      <c r="G35" s="223"/>
      <c r="H35" s="223"/>
      <c r="I35" s="223"/>
      <c r="J35" s="223"/>
      <c r="K35" s="155">
        <f t="shared" si="4"/>
        <v>0</v>
      </c>
      <c r="L35" s="223"/>
      <c r="M35" s="223"/>
      <c r="N35" s="223"/>
      <c r="O35" s="405"/>
      <c r="P35" s="156">
        <f t="shared" si="5"/>
        <v>0</v>
      </c>
      <c r="Q35" s="104"/>
      <c r="R35" s="154" t="s">
        <v>208</v>
      </c>
      <c r="S35" s="223"/>
      <c r="T35" s="223"/>
      <c r="U35" s="223"/>
      <c r="V35" s="224"/>
      <c r="X35" s="458"/>
      <c r="Y35" s="224"/>
      <c r="AA35" s="157">
        <f t="shared" si="10"/>
        <v>0</v>
      </c>
      <c r="AB35" s="158">
        <f t="shared" si="7"/>
        <v>0</v>
      </c>
      <c r="AC35" s="408" t="str">
        <f t="shared" si="8"/>
        <v>○</v>
      </c>
      <c r="AE35" s="157">
        <f t="shared" si="11"/>
        <v>0</v>
      </c>
      <c r="AF35" s="158">
        <f t="shared" si="12"/>
        <v>0</v>
      </c>
      <c r="AG35" s="453" t="str">
        <f t="shared" si="9"/>
        <v>○</v>
      </c>
    </row>
    <row r="36" spans="1:34" ht="24.95" customHeight="1">
      <c r="A36" s="154" t="s">
        <v>209</v>
      </c>
      <c r="B36" s="223"/>
      <c r="C36" s="223"/>
      <c r="D36" s="223"/>
      <c r="E36" s="223"/>
      <c r="F36" s="155">
        <f t="shared" si="3"/>
        <v>0</v>
      </c>
      <c r="G36" s="223"/>
      <c r="H36" s="223"/>
      <c r="I36" s="223"/>
      <c r="J36" s="223"/>
      <c r="K36" s="155">
        <f t="shared" si="4"/>
        <v>0</v>
      </c>
      <c r="L36" s="223"/>
      <c r="M36" s="223"/>
      <c r="N36" s="223"/>
      <c r="O36" s="405"/>
      <c r="P36" s="156">
        <f t="shared" si="5"/>
        <v>0</v>
      </c>
      <c r="Q36" s="104"/>
      <c r="R36" s="154" t="s">
        <v>209</v>
      </c>
      <c r="S36" s="223"/>
      <c r="T36" s="223"/>
      <c r="U36" s="223"/>
      <c r="V36" s="224"/>
      <c r="X36" s="458"/>
      <c r="Y36" s="224"/>
      <c r="AA36" s="157">
        <f t="shared" si="10"/>
        <v>0</v>
      </c>
      <c r="AB36" s="158">
        <f t="shared" si="7"/>
        <v>0</v>
      </c>
      <c r="AC36" s="408" t="str">
        <f t="shared" si="8"/>
        <v>○</v>
      </c>
      <c r="AE36" s="157">
        <f t="shared" si="11"/>
        <v>0</v>
      </c>
      <c r="AF36" s="158">
        <f t="shared" si="12"/>
        <v>0</v>
      </c>
      <c r="AG36" s="453" t="str">
        <f t="shared" si="9"/>
        <v>○</v>
      </c>
    </row>
    <row r="37" spans="1:34" ht="24.95" customHeight="1">
      <c r="A37" s="154" t="s">
        <v>210</v>
      </c>
      <c r="B37" s="223"/>
      <c r="C37" s="223"/>
      <c r="D37" s="223"/>
      <c r="E37" s="223"/>
      <c r="F37" s="155">
        <f t="shared" si="3"/>
        <v>0</v>
      </c>
      <c r="G37" s="223"/>
      <c r="H37" s="223"/>
      <c r="I37" s="223"/>
      <c r="J37" s="223"/>
      <c r="K37" s="155">
        <f t="shared" si="4"/>
        <v>0</v>
      </c>
      <c r="L37" s="223"/>
      <c r="M37" s="223"/>
      <c r="N37" s="223"/>
      <c r="O37" s="405"/>
      <c r="P37" s="156">
        <f t="shared" si="5"/>
        <v>0</v>
      </c>
      <c r="Q37" s="104"/>
      <c r="R37" s="154" t="s">
        <v>210</v>
      </c>
      <c r="S37" s="223"/>
      <c r="T37" s="223"/>
      <c r="U37" s="223"/>
      <c r="V37" s="224"/>
      <c r="X37" s="458"/>
      <c r="Y37" s="224"/>
      <c r="AA37" s="157">
        <f t="shared" si="10"/>
        <v>0</v>
      </c>
      <c r="AB37" s="158">
        <f t="shared" ref="AB37:AB38" si="13">SUM(S37:V37)</f>
        <v>0</v>
      </c>
      <c r="AC37" s="408" t="str">
        <f t="shared" ref="AC37:AC38" si="14">IF(AA37&lt;AB37,"×","○")</f>
        <v>○</v>
      </c>
      <c r="AE37" s="157">
        <f t="shared" si="11"/>
        <v>0</v>
      </c>
      <c r="AF37" s="158">
        <f t="shared" si="12"/>
        <v>0</v>
      </c>
      <c r="AG37" s="453" t="str">
        <f t="shared" si="9"/>
        <v>○</v>
      </c>
    </row>
    <row r="38" spans="1:34" ht="24.95" customHeight="1">
      <c r="A38" s="154" t="s">
        <v>211</v>
      </c>
      <c r="B38" s="223"/>
      <c r="C38" s="223"/>
      <c r="D38" s="223"/>
      <c r="E38" s="223"/>
      <c r="F38" s="155">
        <f t="shared" si="3"/>
        <v>0</v>
      </c>
      <c r="G38" s="223"/>
      <c r="H38" s="223"/>
      <c r="I38" s="223"/>
      <c r="J38" s="223"/>
      <c r="K38" s="155">
        <f t="shared" si="4"/>
        <v>0</v>
      </c>
      <c r="L38" s="223"/>
      <c r="M38" s="223"/>
      <c r="N38" s="223"/>
      <c r="O38" s="405"/>
      <c r="P38" s="156">
        <f t="shared" si="5"/>
        <v>0</v>
      </c>
      <c r="Q38" s="104"/>
      <c r="R38" s="154" t="s">
        <v>211</v>
      </c>
      <c r="S38" s="223"/>
      <c r="T38" s="223"/>
      <c r="U38" s="223"/>
      <c r="V38" s="224"/>
      <c r="X38" s="458"/>
      <c r="Y38" s="224"/>
      <c r="AA38" s="157">
        <f t="shared" si="10"/>
        <v>0</v>
      </c>
      <c r="AB38" s="158">
        <f t="shared" si="13"/>
        <v>0</v>
      </c>
      <c r="AC38" s="408" t="str">
        <f t="shared" si="14"/>
        <v>○</v>
      </c>
      <c r="AE38" s="157">
        <f t="shared" si="11"/>
        <v>0</v>
      </c>
      <c r="AF38" s="158">
        <f t="shared" si="12"/>
        <v>0</v>
      </c>
      <c r="AG38" s="453" t="str">
        <f t="shared" si="9"/>
        <v>○</v>
      </c>
    </row>
    <row r="39" spans="1:34" ht="24.95" customHeight="1">
      <c r="A39" s="154" t="s">
        <v>212</v>
      </c>
      <c r="B39" s="223"/>
      <c r="C39" s="223"/>
      <c r="D39" s="223"/>
      <c r="E39" s="223"/>
      <c r="F39" s="155">
        <f t="shared" si="3"/>
        <v>0</v>
      </c>
      <c r="G39" s="223"/>
      <c r="H39" s="223"/>
      <c r="I39" s="223"/>
      <c r="J39" s="223"/>
      <c r="K39" s="155">
        <f t="shared" si="4"/>
        <v>0</v>
      </c>
      <c r="L39" s="223"/>
      <c r="M39" s="223"/>
      <c r="N39" s="223"/>
      <c r="O39" s="405"/>
      <c r="P39" s="156">
        <f t="shared" si="5"/>
        <v>0</v>
      </c>
      <c r="Q39" s="104"/>
      <c r="R39" s="154" t="s">
        <v>212</v>
      </c>
      <c r="S39" s="223"/>
      <c r="T39" s="223"/>
      <c r="U39" s="223"/>
      <c r="V39" s="224"/>
      <c r="X39" s="458"/>
      <c r="Y39" s="224"/>
      <c r="AA39" s="157">
        <f t="shared" si="10"/>
        <v>0</v>
      </c>
      <c r="AB39" s="158">
        <f t="shared" ref="AB39:AB40" si="15">SUM(S39:V39)</f>
        <v>0</v>
      </c>
      <c r="AC39" s="408" t="str">
        <f t="shared" ref="AC39:AC40" si="16">IF(AA39&lt;AB39,"×","○")</f>
        <v>○</v>
      </c>
      <c r="AE39" s="157">
        <f t="shared" si="11"/>
        <v>0</v>
      </c>
      <c r="AF39" s="158">
        <f t="shared" si="12"/>
        <v>0</v>
      </c>
      <c r="AG39" s="453" t="str">
        <f t="shared" si="9"/>
        <v>○</v>
      </c>
    </row>
    <row r="40" spans="1:34" ht="24.95" customHeight="1">
      <c r="A40" s="148" t="s">
        <v>214</v>
      </c>
      <c r="B40" s="330"/>
      <c r="C40" s="330"/>
      <c r="D40" s="330"/>
      <c r="E40" s="330"/>
      <c r="F40" s="159">
        <f t="shared" si="3"/>
        <v>0</v>
      </c>
      <c r="G40" s="330"/>
      <c r="H40" s="330"/>
      <c r="I40" s="330"/>
      <c r="J40" s="330"/>
      <c r="K40" s="159">
        <f t="shared" si="4"/>
        <v>0</v>
      </c>
      <c r="L40" s="330"/>
      <c r="M40" s="330"/>
      <c r="N40" s="330"/>
      <c r="O40" s="406"/>
      <c r="P40" s="332">
        <f t="shared" si="5"/>
        <v>0</v>
      </c>
      <c r="Q40" s="104"/>
      <c r="R40" s="148" t="s">
        <v>214</v>
      </c>
      <c r="S40" s="330"/>
      <c r="T40" s="330"/>
      <c r="U40" s="330"/>
      <c r="V40" s="331"/>
      <c r="X40" s="459"/>
      <c r="Y40" s="331"/>
      <c r="AA40" s="160">
        <f t="shared" si="10"/>
        <v>0</v>
      </c>
      <c r="AB40" s="161">
        <f t="shared" si="15"/>
        <v>0</v>
      </c>
      <c r="AC40" s="194" t="str">
        <f t="shared" si="16"/>
        <v>○</v>
      </c>
      <c r="AE40" s="160">
        <f t="shared" si="11"/>
        <v>0</v>
      </c>
      <c r="AF40" s="161">
        <f t="shared" si="12"/>
        <v>0</v>
      </c>
      <c r="AG40" s="194" t="str">
        <f t="shared" si="9"/>
        <v>○</v>
      </c>
    </row>
    <row r="42" spans="1:34" ht="18.75">
      <c r="A42" s="289" t="s">
        <v>349</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3"/>
      <c r="AB42" s="293"/>
      <c r="AC42" s="293"/>
      <c r="AD42" s="290"/>
      <c r="AE42" s="293"/>
      <c r="AF42" s="293"/>
      <c r="AG42" s="293"/>
      <c r="AH42" s="293"/>
    </row>
    <row r="43" spans="1:34" ht="18.75">
      <c r="A43" s="289"/>
      <c r="B43" s="290" t="s">
        <v>350</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3"/>
      <c r="AB43" s="293"/>
      <c r="AC43" s="293"/>
      <c r="AD43" s="290"/>
      <c r="AE43" s="293"/>
      <c r="AF43" s="293"/>
      <c r="AG43" s="293"/>
      <c r="AH43" s="293"/>
    </row>
    <row r="44" spans="1:34" ht="18.75">
      <c r="A44" s="289" t="s">
        <v>357</v>
      </c>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3"/>
      <c r="AB44" s="293"/>
      <c r="AC44" s="293"/>
      <c r="AD44" s="290"/>
      <c r="AE44" s="293"/>
      <c r="AF44" s="293"/>
      <c r="AG44" s="293"/>
      <c r="AH44" s="293"/>
    </row>
    <row r="45" spans="1:34" ht="18.75">
      <c r="A45" s="291" t="s">
        <v>358</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3"/>
      <c r="AB45" s="293"/>
      <c r="AC45" s="293"/>
      <c r="AD45" s="290"/>
      <c r="AE45" s="293"/>
      <c r="AF45" s="293"/>
      <c r="AG45" s="293"/>
      <c r="AH45" s="293"/>
    </row>
    <row r="46" spans="1:34" ht="18.75">
      <c r="A46" s="291"/>
      <c r="B46" s="290" t="s">
        <v>359</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3"/>
      <c r="AB46" s="293"/>
      <c r="AC46" s="293"/>
      <c r="AD46" s="290"/>
      <c r="AE46" s="293"/>
      <c r="AF46" s="293"/>
      <c r="AG46" s="293"/>
      <c r="AH46" s="293"/>
    </row>
    <row r="47" spans="1:34" ht="18.75">
      <c r="A47" s="291" t="s">
        <v>360</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3"/>
      <c r="AB47" s="293"/>
      <c r="AC47" s="293"/>
      <c r="AD47" s="290"/>
      <c r="AE47" s="293"/>
      <c r="AF47" s="293"/>
      <c r="AG47" s="293"/>
      <c r="AH47" s="293"/>
    </row>
    <row r="48" spans="1:34" ht="18.75" customHeight="1">
      <c r="A48" s="291" t="s">
        <v>516</v>
      </c>
      <c r="B48" s="290"/>
      <c r="C48" s="290"/>
      <c r="D48" s="290"/>
      <c r="E48" s="290"/>
      <c r="F48" s="290"/>
      <c r="G48" s="290"/>
      <c r="H48" s="290"/>
      <c r="I48" s="290"/>
      <c r="J48" s="290"/>
      <c r="K48" s="290"/>
      <c r="L48" s="290"/>
      <c r="M48" s="290"/>
      <c r="N48" s="290"/>
      <c r="O48" s="290"/>
      <c r="P48" s="290"/>
      <c r="Q48" s="290"/>
      <c r="R48" s="290"/>
      <c r="S48" s="290"/>
      <c r="T48" s="290"/>
      <c r="U48" s="290"/>
      <c r="X48" s="290"/>
    </row>
    <row r="49" spans="1:24" ht="18.75" customHeight="1">
      <c r="A49" s="329" t="s">
        <v>517</v>
      </c>
      <c r="B49" s="290"/>
      <c r="C49" s="290"/>
      <c r="D49" s="290"/>
      <c r="E49" s="290"/>
      <c r="F49" s="290"/>
      <c r="G49" s="290"/>
      <c r="H49" s="290"/>
      <c r="I49" s="290"/>
      <c r="J49" s="290"/>
      <c r="K49" s="290"/>
      <c r="L49" s="290"/>
      <c r="M49" s="290"/>
      <c r="N49" s="290"/>
      <c r="O49" s="290"/>
      <c r="P49" s="290"/>
      <c r="Q49" s="290"/>
      <c r="R49" s="290"/>
      <c r="S49" s="290"/>
      <c r="T49" s="290"/>
      <c r="U49" s="290"/>
      <c r="X49" s="290"/>
    </row>
    <row r="50" spans="1:24" ht="17.25">
      <c r="A50" s="329" t="s">
        <v>518</v>
      </c>
    </row>
    <row r="51" spans="1:24" s="464" customFormat="1" ht="19.899999999999999" customHeight="1">
      <c r="A51" s="463" t="s">
        <v>497</v>
      </c>
    </row>
  </sheetData>
  <sheetProtection algorithmName="SHA-512" hashValue="Vt7/bmpehvZVDA87bOwpORmQBiZ1EZAd/XiXdip/3/xU1VvJojkwy6QVi4dMEiUUuqGM/gJ2aInavAyFX/5VoA==" saltValue="deLWTCGIYUwG1jrNRFCHWQ==" spinCount="100000" sheet="1" objects="1" scenarios="1"/>
  <mergeCells count="15">
    <mergeCell ref="AE4:AG5"/>
    <mergeCell ref="AE6:AE9"/>
    <mergeCell ref="AF6:AF9"/>
    <mergeCell ref="AG6:AG9"/>
    <mergeCell ref="AA6:AA9"/>
    <mergeCell ref="AB6:AB9"/>
    <mergeCell ref="AC6:AC9"/>
    <mergeCell ref="R4:V5"/>
    <mergeCell ref="AA4:AC5"/>
    <mergeCell ref="X4:Y5"/>
    <mergeCell ref="A5:P5"/>
    <mergeCell ref="B6:F6"/>
    <mergeCell ref="G6:K6"/>
    <mergeCell ref="L6:P6"/>
    <mergeCell ref="A4:P4"/>
  </mergeCells>
  <phoneticPr fontId="2"/>
  <dataValidations count="15">
    <dataValidation type="custom" allowBlank="1" showInputMessage="1" showErrorMessage="1" error="休止病床数の上限を上回っています" sqref="S10:S40">
      <formula1>SUM(S10:V10)&lt;=AA10</formula1>
    </dataValidation>
    <dataValidation type="custom" allowBlank="1" showInputMessage="1" showErrorMessage="1" error="休止病床数の上限を上回っています" sqref="T10:T40">
      <formula1>SUM(S10:V10)&lt;=AA10</formula1>
    </dataValidation>
    <dataValidation type="custom" allowBlank="1" showInputMessage="1" showErrorMessage="1" error="休止病床数の上限を上回っています" sqref="U10:U40">
      <formula1>SUM(S10:V10)&lt;=AA10</formula1>
    </dataValidation>
    <dataValidation type="custom" allowBlank="1" showInputMessage="1" showErrorMessage="1" error="休止病床数の上限を上回っています" sqref="V10:V40">
      <formula1>SUM(S10:V10)&lt;=AA10</formula1>
    </dataValidation>
    <dataValidation type="whole" operator="greaterThanOrEqual" allowBlank="1" showInputMessage="1" showErrorMessage="1" error="空床数がマイナスになっています" sqref="L10:L40 B10:B40 G10:G40">
      <formula1>D10</formula1>
    </dataValidation>
    <dataValidation type="whole" operator="lessThanOrEqual" allowBlank="1" showInputMessage="1" showErrorMessage="1" error="確保病床数を超えております" sqref="C10:C40 H10:H40 M10:M40">
      <formula1>B10</formula1>
    </dataValidation>
    <dataValidation type="whole" operator="lessThanOrEqual" showInputMessage="1" showErrorMessage="1" error="空床数がマイナスになっています" sqref="D10:D40 I10:I40 N10:N40">
      <formula1>C10</formula1>
    </dataValidation>
    <dataValidation type="whole" operator="lessThanOrEqual" allowBlank="1" showInputMessage="1" showErrorMessage="1" error="(C)と(D)の合計が(B)を超えています_x000a_" prompt="(C)と(D)の合計が(B)を超えない上限で値を入力してください" sqref="E10:E40">
      <formula1>C10-D10</formula1>
    </dataValidation>
    <dataValidation type="whole" operator="lessThanOrEqual" allowBlank="1" showInputMessage="1" showErrorMessage="1" error="(C)と(D)の合計が(B)を超えています" prompt="(C)と(D)の合計が(B)を超えない上限で値を入力してください" sqref="J10:J40 O10:O40">
      <formula1>H10-I10</formula1>
    </dataValidation>
    <dataValidation type="custom" allowBlank="1" showInputMessage="1" showErrorMessage="1" error="休止病床数の上限を上回っています" sqref="X40">
      <formula1>SUM(X40:Y40,U40:V40)&lt;=L40*2</formula1>
    </dataValidation>
    <dataValidation type="custom" allowBlank="1" showInputMessage="1" showErrorMessage="1" error="休止病床数の上限を上回っています" sqref="Y40">
      <formula1>SUM(X40:Y40,U40:V40)&lt;=L40*2</formula1>
    </dataValidation>
    <dataValidation type="custom" allowBlank="1" showInputMessage="1" showErrorMessage="1" error="休止病床数の上限を上回っています" sqref="X10:X16">
      <formula1>SUM(V10:Y10)&lt;=AH10</formula1>
    </dataValidation>
    <dataValidation type="custom" allowBlank="1" showInputMessage="1" showErrorMessage="1" error="休止病床数の上限を上回っています" sqref="Y10:Y16">
      <formula1>SUM(V10:Y10)&lt;=AH10</formula1>
    </dataValidation>
    <dataValidation type="custom" allowBlank="1" showInputMessage="1" showErrorMessage="1" error="休止病床数の上限を上回っています" sqref="X17:X39">
      <formula1>SUM(X17:Y17,U17:V17)&lt;=L17*2</formula1>
    </dataValidation>
    <dataValidation type="custom" allowBlank="1" showInputMessage="1" showErrorMessage="1" error="休止病床数の上限を上回っています" sqref="Y17:Y39">
      <formula1>SUM(X17:Y17,U17:V17)&lt;=L17*2</formula1>
    </dataValidation>
  </dataValidations>
  <pageMargins left="0.7" right="0.7" top="0.75" bottom="0.75" header="0.3" footer="0.3"/>
  <pageSetup paperSize="9" scale="4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AP48"/>
  <sheetViews>
    <sheetView view="pageBreakPreview" zoomScale="85" zoomScaleNormal="85" zoomScaleSheetLayoutView="85" workbookViewId="0">
      <selection activeCell="AG6" sqref="AG6:AG9"/>
    </sheetView>
  </sheetViews>
  <sheetFormatPr defaultColWidth="9" defaultRowHeight="13.5"/>
  <cols>
    <col min="1" max="16" width="5.625" style="105" customWidth="1"/>
    <col min="17" max="17" width="4.625" style="105" customWidth="1"/>
    <col min="18" max="22" width="6.625" style="105" customWidth="1"/>
    <col min="23" max="23" width="3.75" style="105" customWidth="1"/>
    <col min="24" max="25" width="6.625" style="105" customWidth="1"/>
    <col min="26" max="26" width="3.75" style="105" customWidth="1"/>
    <col min="27" max="29" width="9" style="105"/>
    <col min="30" max="30" width="3.75" style="105" customWidth="1"/>
    <col min="31" max="16384" width="9" style="105"/>
  </cols>
  <sheetData>
    <row r="1" spans="1:34" ht="18.75" customHeight="1">
      <c r="A1" s="294" t="s">
        <v>485</v>
      </c>
      <c r="B1" s="292"/>
      <c r="C1" s="292"/>
      <c r="D1" s="292"/>
      <c r="E1" s="292"/>
      <c r="F1" s="292"/>
      <c r="G1" s="295"/>
      <c r="H1" s="295"/>
      <c r="I1" s="295"/>
      <c r="J1" s="295"/>
      <c r="K1" s="292"/>
      <c r="L1" s="104"/>
      <c r="M1" s="104"/>
      <c r="N1" s="104"/>
      <c r="O1" s="104"/>
    </row>
    <row r="2" spans="1:34" ht="18.75" customHeight="1">
      <c r="A2" s="294" t="s">
        <v>344</v>
      </c>
      <c r="B2" s="292"/>
      <c r="C2" s="292"/>
      <c r="D2" s="292"/>
      <c r="E2" s="292"/>
      <c r="F2" s="292"/>
      <c r="G2" s="295"/>
      <c r="H2" s="311" t="s">
        <v>368</v>
      </c>
      <c r="I2" s="295"/>
      <c r="J2" s="295"/>
      <c r="K2" s="292"/>
      <c r="L2" s="141"/>
      <c r="M2" s="141"/>
      <c r="N2" s="104"/>
      <c r="O2" s="104"/>
    </row>
    <row r="3" spans="1:34">
      <c r="A3" s="103"/>
      <c r="B3" s="104"/>
      <c r="C3" s="104"/>
      <c r="D3" s="104"/>
      <c r="E3" s="104"/>
      <c r="F3" s="106"/>
      <c r="G3" s="104"/>
      <c r="H3" s="104"/>
      <c r="I3" s="104"/>
      <c r="J3" s="104"/>
      <c r="K3" s="104"/>
    </row>
    <row r="4" spans="1:34" ht="18.75" customHeight="1">
      <c r="A4" s="704" t="s">
        <v>114</v>
      </c>
      <c r="B4" s="705"/>
      <c r="C4" s="705"/>
      <c r="D4" s="705"/>
      <c r="E4" s="705"/>
      <c r="F4" s="705"/>
      <c r="G4" s="705"/>
      <c r="H4" s="705"/>
      <c r="I4" s="705"/>
      <c r="J4" s="705"/>
      <c r="K4" s="705"/>
      <c r="L4" s="705"/>
      <c r="M4" s="705"/>
      <c r="N4" s="705"/>
      <c r="O4" s="705"/>
      <c r="P4" s="706"/>
      <c r="Q4" s="104"/>
      <c r="R4" s="675" t="s">
        <v>115</v>
      </c>
      <c r="S4" s="676"/>
      <c r="T4" s="676"/>
      <c r="U4" s="676"/>
      <c r="V4" s="677"/>
      <c r="W4" s="142"/>
      <c r="X4" s="700" t="s">
        <v>493</v>
      </c>
      <c r="Y4" s="701"/>
      <c r="Z4" s="142"/>
      <c r="AA4" s="681" t="s">
        <v>213</v>
      </c>
      <c r="AB4" s="682"/>
      <c r="AC4" s="683"/>
      <c r="AD4" s="142"/>
      <c r="AE4" s="681" t="s">
        <v>495</v>
      </c>
      <c r="AF4" s="682"/>
      <c r="AG4" s="683"/>
      <c r="AH4" s="143"/>
    </row>
    <row r="5" spans="1:34" ht="13.15" customHeight="1">
      <c r="A5" s="707" t="s">
        <v>99</v>
      </c>
      <c r="B5" s="708"/>
      <c r="C5" s="708"/>
      <c r="D5" s="708"/>
      <c r="E5" s="708"/>
      <c r="F5" s="708"/>
      <c r="G5" s="708"/>
      <c r="H5" s="708"/>
      <c r="I5" s="708"/>
      <c r="J5" s="708"/>
      <c r="K5" s="708"/>
      <c r="L5" s="708"/>
      <c r="M5" s="708"/>
      <c r="N5" s="708"/>
      <c r="O5" s="708"/>
      <c r="P5" s="709"/>
      <c r="Q5" s="104"/>
      <c r="R5" s="678"/>
      <c r="S5" s="679"/>
      <c r="T5" s="679"/>
      <c r="U5" s="679"/>
      <c r="V5" s="680"/>
      <c r="W5" s="144"/>
      <c r="X5" s="702"/>
      <c r="Y5" s="703"/>
      <c r="Z5" s="144"/>
      <c r="AA5" s="684"/>
      <c r="AB5" s="685"/>
      <c r="AC5" s="686"/>
      <c r="AD5" s="144"/>
      <c r="AE5" s="684"/>
      <c r="AF5" s="685"/>
      <c r="AG5" s="686"/>
      <c r="AH5" s="143"/>
    </row>
    <row r="6" spans="1:34" ht="30" customHeight="1">
      <c r="A6" s="145"/>
      <c r="B6" s="693" t="s">
        <v>100</v>
      </c>
      <c r="C6" s="693"/>
      <c r="D6" s="693"/>
      <c r="E6" s="693"/>
      <c r="F6" s="693"/>
      <c r="G6" s="693" t="s">
        <v>215</v>
      </c>
      <c r="H6" s="693"/>
      <c r="I6" s="693"/>
      <c r="J6" s="693"/>
      <c r="K6" s="693"/>
      <c r="L6" s="694" t="s">
        <v>103</v>
      </c>
      <c r="M6" s="710"/>
      <c r="N6" s="710"/>
      <c r="O6" s="710"/>
      <c r="P6" s="711"/>
      <c r="Q6" s="104"/>
      <c r="R6" s="145"/>
      <c r="S6" s="146" t="s">
        <v>108</v>
      </c>
      <c r="T6" s="146" t="s">
        <v>216</v>
      </c>
      <c r="U6" s="146" t="s">
        <v>109</v>
      </c>
      <c r="V6" s="147" t="s">
        <v>103</v>
      </c>
      <c r="X6" s="455" t="s">
        <v>109</v>
      </c>
      <c r="Y6" s="454" t="s">
        <v>103</v>
      </c>
      <c r="AA6" s="696" t="s">
        <v>217</v>
      </c>
      <c r="AB6" s="698" t="s">
        <v>218</v>
      </c>
      <c r="AC6" s="691" t="s">
        <v>219</v>
      </c>
      <c r="AE6" s="696" t="s">
        <v>116</v>
      </c>
      <c r="AF6" s="698" t="s">
        <v>180</v>
      </c>
      <c r="AG6" s="691" t="s">
        <v>181</v>
      </c>
    </row>
    <row r="7" spans="1:34" ht="24.95" customHeight="1">
      <c r="A7" s="148" t="s">
        <v>101</v>
      </c>
      <c r="B7" s="149">
        <f t="shared" ref="B7:P7" si="0">SUM(B10:B39)</f>
        <v>0</v>
      </c>
      <c r="C7" s="149">
        <f t="shared" si="0"/>
        <v>0</v>
      </c>
      <c r="D7" s="149">
        <f t="shared" si="0"/>
        <v>0</v>
      </c>
      <c r="E7" s="149">
        <f t="shared" si="0"/>
        <v>0</v>
      </c>
      <c r="F7" s="149">
        <f t="shared" si="0"/>
        <v>0</v>
      </c>
      <c r="G7" s="149">
        <f t="shared" si="0"/>
        <v>0</v>
      </c>
      <c r="H7" s="149">
        <f t="shared" si="0"/>
        <v>0</v>
      </c>
      <c r="I7" s="149">
        <f t="shared" si="0"/>
        <v>0</v>
      </c>
      <c r="J7" s="149">
        <f t="shared" si="0"/>
        <v>0</v>
      </c>
      <c r="K7" s="149">
        <f t="shared" si="0"/>
        <v>0</v>
      </c>
      <c r="L7" s="149">
        <f t="shared" si="0"/>
        <v>0</v>
      </c>
      <c r="M7" s="149">
        <f t="shared" si="0"/>
        <v>0</v>
      </c>
      <c r="N7" s="149">
        <f t="shared" si="0"/>
        <v>0</v>
      </c>
      <c r="O7" s="149">
        <f t="shared" si="0"/>
        <v>0</v>
      </c>
      <c r="P7" s="150">
        <f t="shared" si="0"/>
        <v>0</v>
      </c>
      <c r="Q7" s="106"/>
      <c r="R7" s="148" t="s">
        <v>101</v>
      </c>
      <c r="S7" s="149">
        <f>SUM(S10:S39)</f>
        <v>0</v>
      </c>
      <c r="T7" s="149">
        <f>SUM(T10:T39)</f>
        <v>0</v>
      </c>
      <c r="U7" s="149">
        <f>SUM(U10:U39)</f>
        <v>0</v>
      </c>
      <c r="V7" s="150">
        <f>SUM(V10:V39)</f>
        <v>0</v>
      </c>
      <c r="X7" s="456">
        <f>SUM(X10:X39)</f>
        <v>0</v>
      </c>
      <c r="Y7" s="150">
        <f>SUM(Y10:Y39)</f>
        <v>0</v>
      </c>
      <c r="AA7" s="697"/>
      <c r="AB7" s="699"/>
      <c r="AC7" s="692"/>
      <c r="AE7" s="697"/>
      <c r="AF7" s="699"/>
      <c r="AG7" s="692"/>
    </row>
    <row r="8" spans="1:34" ht="24.95" customHeight="1">
      <c r="A8" s="135"/>
      <c r="B8" s="151"/>
      <c r="C8" s="151"/>
      <c r="D8" s="151"/>
      <c r="E8" s="151"/>
      <c r="F8" s="151"/>
      <c r="G8" s="151"/>
      <c r="H8" s="151"/>
      <c r="I8" s="151"/>
      <c r="J8" s="151"/>
      <c r="K8" s="151"/>
      <c r="L8" s="151"/>
      <c r="M8" s="151"/>
      <c r="N8" s="151"/>
      <c r="O8" s="151"/>
      <c r="P8" s="151"/>
      <c r="Q8" s="104"/>
      <c r="R8" s="135"/>
      <c r="S8" s="151"/>
      <c r="T8" s="151"/>
      <c r="U8" s="151"/>
      <c r="V8" s="151"/>
      <c r="X8" s="151"/>
      <c r="Y8" s="151"/>
      <c r="AA8" s="697"/>
      <c r="AB8" s="699"/>
      <c r="AC8" s="692"/>
      <c r="AE8" s="697"/>
      <c r="AF8" s="699"/>
      <c r="AG8" s="692"/>
    </row>
    <row r="9" spans="1:34" ht="57.75" customHeight="1">
      <c r="A9" s="190" t="s">
        <v>182</v>
      </c>
      <c r="B9" s="287" t="s">
        <v>333</v>
      </c>
      <c r="C9" s="287" t="s">
        <v>332</v>
      </c>
      <c r="D9" s="287" t="s">
        <v>513</v>
      </c>
      <c r="E9" s="287" t="s">
        <v>519</v>
      </c>
      <c r="F9" s="287" t="s">
        <v>338</v>
      </c>
      <c r="G9" s="287" t="s">
        <v>333</v>
      </c>
      <c r="H9" s="287" t="s">
        <v>332</v>
      </c>
      <c r="I9" s="287" t="s">
        <v>513</v>
      </c>
      <c r="J9" s="287" t="s">
        <v>519</v>
      </c>
      <c r="K9" s="287" t="s">
        <v>338</v>
      </c>
      <c r="L9" s="287" t="s">
        <v>333</v>
      </c>
      <c r="M9" s="287" t="s">
        <v>332</v>
      </c>
      <c r="N9" s="287" t="s">
        <v>513</v>
      </c>
      <c r="O9" s="287" t="s">
        <v>519</v>
      </c>
      <c r="P9" s="314" t="s">
        <v>338</v>
      </c>
      <c r="Q9" s="104"/>
      <c r="R9" s="190" t="s">
        <v>182</v>
      </c>
      <c r="S9" s="152" t="s">
        <v>111</v>
      </c>
      <c r="T9" s="152" t="s">
        <v>111</v>
      </c>
      <c r="U9" s="152" t="s">
        <v>111</v>
      </c>
      <c r="V9" s="153" t="s">
        <v>111</v>
      </c>
      <c r="X9" s="457" t="s">
        <v>111</v>
      </c>
      <c r="Y9" s="153" t="s">
        <v>111</v>
      </c>
      <c r="AA9" s="697"/>
      <c r="AB9" s="699"/>
      <c r="AC9" s="692"/>
      <c r="AE9" s="697"/>
      <c r="AF9" s="699"/>
      <c r="AG9" s="692"/>
    </row>
    <row r="10" spans="1:34" ht="24.95" customHeight="1">
      <c r="A10" s="154" t="s">
        <v>183</v>
      </c>
      <c r="B10" s="223"/>
      <c r="C10" s="223"/>
      <c r="D10" s="223"/>
      <c r="E10" s="223"/>
      <c r="F10" s="155">
        <f>C10-D10-E10</f>
        <v>0</v>
      </c>
      <c r="G10" s="223"/>
      <c r="H10" s="223"/>
      <c r="I10" s="223"/>
      <c r="J10" s="223"/>
      <c r="K10" s="155">
        <f>H10-I10-J10</f>
        <v>0</v>
      </c>
      <c r="L10" s="223"/>
      <c r="M10" s="223"/>
      <c r="N10" s="223"/>
      <c r="O10" s="405"/>
      <c r="P10" s="156">
        <f>M10-N10-O10</f>
        <v>0</v>
      </c>
      <c r="Q10" s="104"/>
      <c r="R10" s="154" t="s">
        <v>183</v>
      </c>
      <c r="S10" s="223"/>
      <c r="T10" s="223"/>
      <c r="U10" s="223"/>
      <c r="V10" s="224"/>
      <c r="X10" s="458"/>
      <c r="Y10" s="224"/>
      <c r="AA10" s="157">
        <f>(B10+G10)*2+(L10)*1</f>
        <v>0</v>
      </c>
      <c r="AB10" s="158">
        <f>SUM(S10:V10)</f>
        <v>0</v>
      </c>
      <c r="AC10" s="408" t="str">
        <f>IF(AA10&lt;AB10,"×","○")</f>
        <v>○</v>
      </c>
      <c r="AE10" s="157">
        <f>(B10+G10)*2+(L10)*2</f>
        <v>0</v>
      </c>
      <c r="AF10" s="158">
        <f>SUM(S10:V10,X10:Y10)</f>
        <v>0</v>
      </c>
      <c r="AG10" s="453" t="str">
        <f>IF(AE10&lt;AF10,"×","○")</f>
        <v>○</v>
      </c>
    </row>
    <row r="11" spans="1:34" ht="24.95" customHeight="1">
      <c r="A11" s="154" t="s">
        <v>184</v>
      </c>
      <c r="B11" s="223"/>
      <c r="C11" s="223"/>
      <c r="D11" s="223"/>
      <c r="E11" s="223"/>
      <c r="F11" s="155">
        <f t="shared" ref="F11:F39" si="1">C11-D11-E11</f>
        <v>0</v>
      </c>
      <c r="G11" s="223"/>
      <c r="H11" s="223"/>
      <c r="I11" s="223"/>
      <c r="J11" s="223"/>
      <c r="K11" s="155">
        <f t="shared" ref="K11:K39" si="2">H11-I11-J11</f>
        <v>0</v>
      </c>
      <c r="L11" s="223"/>
      <c r="M11" s="223"/>
      <c r="N11" s="223"/>
      <c r="O11" s="405"/>
      <c r="P11" s="156">
        <f t="shared" ref="P11:P39" si="3">M11-N11-O11</f>
        <v>0</v>
      </c>
      <c r="Q11" s="104"/>
      <c r="R11" s="154" t="s">
        <v>184</v>
      </c>
      <c r="S11" s="223"/>
      <c r="T11" s="223"/>
      <c r="U11" s="223"/>
      <c r="V11" s="224"/>
      <c r="X11" s="458"/>
      <c r="Y11" s="224"/>
      <c r="AA11" s="157">
        <f t="shared" ref="AA11:AA39" si="4">(B11+G11)*2+(L11)*1</f>
        <v>0</v>
      </c>
      <c r="AB11" s="158">
        <f t="shared" ref="AB11:AB39" si="5">SUM(S11:V11)</f>
        <v>0</v>
      </c>
      <c r="AC11" s="408" t="str">
        <f t="shared" ref="AC11:AC38" si="6">IF(AA11&lt;AB11,"×","○")</f>
        <v>○</v>
      </c>
      <c r="AE11" s="157">
        <f t="shared" ref="AE11:AE39" si="7">(B11+G11)*2+(L11)*2</f>
        <v>0</v>
      </c>
      <c r="AF11" s="158">
        <f t="shared" ref="AF11:AF39" si="8">SUM(S11:V11,X11:Y11)</f>
        <v>0</v>
      </c>
      <c r="AG11" s="453" t="str">
        <f t="shared" ref="AG11:AG39" si="9">IF(AE11&lt;AF11,"×","○")</f>
        <v>○</v>
      </c>
    </row>
    <row r="12" spans="1:34" ht="24.95" customHeight="1">
      <c r="A12" s="154" t="s">
        <v>185</v>
      </c>
      <c r="B12" s="223"/>
      <c r="C12" s="223"/>
      <c r="D12" s="223"/>
      <c r="E12" s="223"/>
      <c r="F12" s="155">
        <f t="shared" si="1"/>
        <v>0</v>
      </c>
      <c r="G12" s="223"/>
      <c r="H12" s="223"/>
      <c r="I12" s="223"/>
      <c r="J12" s="223"/>
      <c r="K12" s="155">
        <f t="shared" si="2"/>
        <v>0</v>
      </c>
      <c r="L12" s="223"/>
      <c r="M12" s="223"/>
      <c r="N12" s="223"/>
      <c r="O12" s="405"/>
      <c r="P12" s="156">
        <f t="shared" si="3"/>
        <v>0</v>
      </c>
      <c r="Q12" s="104"/>
      <c r="R12" s="154" t="s">
        <v>185</v>
      </c>
      <c r="S12" s="223"/>
      <c r="T12" s="223"/>
      <c r="U12" s="223"/>
      <c r="V12" s="224"/>
      <c r="X12" s="458"/>
      <c r="Y12" s="224"/>
      <c r="AA12" s="157">
        <f t="shared" si="4"/>
        <v>0</v>
      </c>
      <c r="AB12" s="158">
        <f t="shared" si="5"/>
        <v>0</v>
      </c>
      <c r="AC12" s="408" t="str">
        <f t="shared" si="6"/>
        <v>○</v>
      </c>
      <c r="AE12" s="157">
        <f t="shared" si="7"/>
        <v>0</v>
      </c>
      <c r="AF12" s="158">
        <f t="shared" si="8"/>
        <v>0</v>
      </c>
      <c r="AG12" s="453" t="str">
        <f t="shared" si="9"/>
        <v>○</v>
      </c>
    </row>
    <row r="13" spans="1:34" ht="24.95" customHeight="1">
      <c r="A13" s="154" t="s">
        <v>186</v>
      </c>
      <c r="B13" s="223"/>
      <c r="C13" s="223"/>
      <c r="D13" s="223"/>
      <c r="E13" s="223"/>
      <c r="F13" s="155">
        <f t="shared" si="1"/>
        <v>0</v>
      </c>
      <c r="G13" s="223"/>
      <c r="H13" s="223"/>
      <c r="I13" s="223"/>
      <c r="J13" s="223"/>
      <c r="K13" s="155">
        <f t="shared" si="2"/>
        <v>0</v>
      </c>
      <c r="L13" s="223"/>
      <c r="M13" s="223"/>
      <c r="N13" s="223"/>
      <c r="O13" s="405"/>
      <c r="P13" s="156">
        <f t="shared" si="3"/>
        <v>0</v>
      </c>
      <c r="Q13" s="104"/>
      <c r="R13" s="154" t="s">
        <v>186</v>
      </c>
      <c r="S13" s="223"/>
      <c r="T13" s="223"/>
      <c r="U13" s="223"/>
      <c r="V13" s="224"/>
      <c r="X13" s="458"/>
      <c r="Y13" s="224"/>
      <c r="AA13" s="157">
        <f t="shared" si="4"/>
        <v>0</v>
      </c>
      <c r="AB13" s="158">
        <f t="shared" si="5"/>
        <v>0</v>
      </c>
      <c r="AC13" s="408" t="str">
        <f t="shared" si="6"/>
        <v>○</v>
      </c>
      <c r="AE13" s="157">
        <f t="shared" si="7"/>
        <v>0</v>
      </c>
      <c r="AF13" s="158">
        <f t="shared" si="8"/>
        <v>0</v>
      </c>
      <c r="AG13" s="453" t="str">
        <f t="shared" si="9"/>
        <v>○</v>
      </c>
    </row>
    <row r="14" spans="1:34" ht="24.95" customHeight="1">
      <c r="A14" s="154" t="s">
        <v>187</v>
      </c>
      <c r="B14" s="223"/>
      <c r="C14" s="223"/>
      <c r="D14" s="223"/>
      <c r="E14" s="223"/>
      <c r="F14" s="155">
        <f t="shared" si="1"/>
        <v>0</v>
      </c>
      <c r="G14" s="223"/>
      <c r="H14" s="223"/>
      <c r="I14" s="223"/>
      <c r="J14" s="223"/>
      <c r="K14" s="155">
        <f t="shared" si="2"/>
        <v>0</v>
      </c>
      <c r="L14" s="223"/>
      <c r="M14" s="223"/>
      <c r="N14" s="223"/>
      <c r="O14" s="405"/>
      <c r="P14" s="156">
        <f t="shared" si="3"/>
        <v>0</v>
      </c>
      <c r="Q14" s="104"/>
      <c r="R14" s="154" t="s">
        <v>187</v>
      </c>
      <c r="S14" s="223"/>
      <c r="T14" s="223"/>
      <c r="U14" s="223"/>
      <c r="V14" s="224"/>
      <c r="X14" s="458"/>
      <c r="Y14" s="224"/>
      <c r="AA14" s="157">
        <f t="shared" si="4"/>
        <v>0</v>
      </c>
      <c r="AB14" s="158">
        <f t="shared" si="5"/>
        <v>0</v>
      </c>
      <c r="AC14" s="408" t="str">
        <f t="shared" si="6"/>
        <v>○</v>
      </c>
      <c r="AE14" s="157">
        <f t="shared" si="7"/>
        <v>0</v>
      </c>
      <c r="AF14" s="158">
        <f t="shared" si="8"/>
        <v>0</v>
      </c>
      <c r="AG14" s="453" t="str">
        <f t="shared" si="9"/>
        <v>○</v>
      </c>
    </row>
    <row r="15" spans="1:34" ht="24.95" customHeight="1">
      <c r="A15" s="154" t="s">
        <v>188</v>
      </c>
      <c r="B15" s="223"/>
      <c r="C15" s="223"/>
      <c r="D15" s="223"/>
      <c r="E15" s="223"/>
      <c r="F15" s="155">
        <f t="shared" si="1"/>
        <v>0</v>
      </c>
      <c r="G15" s="223"/>
      <c r="H15" s="223"/>
      <c r="I15" s="223"/>
      <c r="J15" s="223"/>
      <c r="K15" s="155">
        <f t="shared" si="2"/>
        <v>0</v>
      </c>
      <c r="L15" s="223"/>
      <c r="M15" s="223"/>
      <c r="N15" s="223"/>
      <c r="O15" s="405"/>
      <c r="P15" s="156">
        <f t="shared" si="3"/>
        <v>0</v>
      </c>
      <c r="Q15" s="104"/>
      <c r="R15" s="154" t="s">
        <v>188</v>
      </c>
      <c r="S15" s="223"/>
      <c r="T15" s="223"/>
      <c r="U15" s="223"/>
      <c r="V15" s="224"/>
      <c r="X15" s="458"/>
      <c r="Y15" s="224"/>
      <c r="AA15" s="157">
        <f t="shared" si="4"/>
        <v>0</v>
      </c>
      <c r="AB15" s="158">
        <f t="shared" si="5"/>
        <v>0</v>
      </c>
      <c r="AC15" s="408" t="str">
        <f t="shared" si="6"/>
        <v>○</v>
      </c>
      <c r="AE15" s="157">
        <f t="shared" si="7"/>
        <v>0</v>
      </c>
      <c r="AF15" s="158">
        <f t="shared" si="8"/>
        <v>0</v>
      </c>
      <c r="AG15" s="453" t="str">
        <f t="shared" si="9"/>
        <v>○</v>
      </c>
    </row>
    <row r="16" spans="1:34" ht="24.95" customHeight="1">
      <c r="A16" s="154" t="s">
        <v>189</v>
      </c>
      <c r="B16" s="223"/>
      <c r="C16" s="223"/>
      <c r="D16" s="223"/>
      <c r="E16" s="223"/>
      <c r="F16" s="155">
        <f t="shared" si="1"/>
        <v>0</v>
      </c>
      <c r="G16" s="223"/>
      <c r="H16" s="223"/>
      <c r="I16" s="223"/>
      <c r="J16" s="223"/>
      <c r="K16" s="155">
        <f t="shared" si="2"/>
        <v>0</v>
      </c>
      <c r="L16" s="223"/>
      <c r="M16" s="223"/>
      <c r="N16" s="223"/>
      <c r="O16" s="405"/>
      <c r="P16" s="156">
        <f t="shared" si="3"/>
        <v>0</v>
      </c>
      <c r="Q16" s="104"/>
      <c r="R16" s="154" t="s">
        <v>189</v>
      </c>
      <c r="S16" s="223"/>
      <c r="T16" s="223"/>
      <c r="U16" s="223"/>
      <c r="V16" s="224"/>
      <c r="X16" s="458"/>
      <c r="Y16" s="224"/>
      <c r="AA16" s="157">
        <f t="shared" si="4"/>
        <v>0</v>
      </c>
      <c r="AB16" s="158">
        <f t="shared" si="5"/>
        <v>0</v>
      </c>
      <c r="AC16" s="408" t="str">
        <f t="shared" si="6"/>
        <v>○</v>
      </c>
      <c r="AE16" s="157">
        <f t="shared" si="7"/>
        <v>0</v>
      </c>
      <c r="AF16" s="158">
        <f t="shared" si="8"/>
        <v>0</v>
      </c>
      <c r="AG16" s="453" t="str">
        <f t="shared" si="9"/>
        <v>○</v>
      </c>
    </row>
    <row r="17" spans="1:33" ht="24.95" customHeight="1">
      <c r="A17" s="154" t="s">
        <v>190</v>
      </c>
      <c r="B17" s="223"/>
      <c r="C17" s="223"/>
      <c r="D17" s="223"/>
      <c r="E17" s="223"/>
      <c r="F17" s="155">
        <f t="shared" si="1"/>
        <v>0</v>
      </c>
      <c r="G17" s="223"/>
      <c r="H17" s="223"/>
      <c r="I17" s="223"/>
      <c r="J17" s="223"/>
      <c r="K17" s="155">
        <f t="shared" si="2"/>
        <v>0</v>
      </c>
      <c r="L17" s="223"/>
      <c r="M17" s="223"/>
      <c r="N17" s="223"/>
      <c r="O17" s="405"/>
      <c r="P17" s="156">
        <f t="shared" si="3"/>
        <v>0</v>
      </c>
      <c r="Q17" s="104"/>
      <c r="R17" s="154" t="s">
        <v>190</v>
      </c>
      <c r="S17" s="223"/>
      <c r="T17" s="223"/>
      <c r="U17" s="223"/>
      <c r="V17" s="224"/>
      <c r="X17" s="458"/>
      <c r="Y17" s="224"/>
      <c r="AA17" s="157">
        <f t="shared" si="4"/>
        <v>0</v>
      </c>
      <c r="AB17" s="158">
        <f t="shared" si="5"/>
        <v>0</v>
      </c>
      <c r="AC17" s="408" t="str">
        <f t="shared" si="6"/>
        <v>○</v>
      </c>
      <c r="AE17" s="157">
        <f t="shared" si="7"/>
        <v>0</v>
      </c>
      <c r="AF17" s="158">
        <f t="shared" si="8"/>
        <v>0</v>
      </c>
      <c r="AG17" s="453" t="str">
        <f t="shared" si="9"/>
        <v>○</v>
      </c>
    </row>
    <row r="18" spans="1:33" ht="24.95" customHeight="1">
      <c r="A18" s="154" t="s">
        <v>191</v>
      </c>
      <c r="B18" s="223"/>
      <c r="C18" s="223"/>
      <c r="D18" s="223"/>
      <c r="E18" s="223"/>
      <c r="F18" s="155">
        <f t="shared" si="1"/>
        <v>0</v>
      </c>
      <c r="G18" s="223"/>
      <c r="H18" s="223"/>
      <c r="I18" s="223"/>
      <c r="J18" s="223"/>
      <c r="K18" s="155">
        <f t="shared" si="2"/>
        <v>0</v>
      </c>
      <c r="L18" s="223"/>
      <c r="M18" s="223"/>
      <c r="N18" s="223"/>
      <c r="O18" s="405"/>
      <c r="P18" s="156">
        <f t="shared" si="3"/>
        <v>0</v>
      </c>
      <c r="Q18" s="104"/>
      <c r="R18" s="154" t="s">
        <v>191</v>
      </c>
      <c r="S18" s="223"/>
      <c r="T18" s="223"/>
      <c r="U18" s="223"/>
      <c r="V18" s="224"/>
      <c r="X18" s="458"/>
      <c r="Y18" s="224"/>
      <c r="AA18" s="157">
        <f t="shared" si="4"/>
        <v>0</v>
      </c>
      <c r="AB18" s="158">
        <f t="shared" si="5"/>
        <v>0</v>
      </c>
      <c r="AC18" s="408" t="str">
        <f t="shared" si="6"/>
        <v>○</v>
      </c>
      <c r="AE18" s="157">
        <f t="shared" si="7"/>
        <v>0</v>
      </c>
      <c r="AF18" s="158">
        <f t="shared" si="8"/>
        <v>0</v>
      </c>
      <c r="AG18" s="453" t="str">
        <f t="shared" si="9"/>
        <v>○</v>
      </c>
    </row>
    <row r="19" spans="1:33" ht="24.95" customHeight="1">
      <c r="A19" s="154" t="s">
        <v>192</v>
      </c>
      <c r="B19" s="223"/>
      <c r="C19" s="223"/>
      <c r="D19" s="223"/>
      <c r="E19" s="223"/>
      <c r="F19" s="155">
        <f t="shared" si="1"/>
        <v>0</v>
      </c>
      <c r="G19" s="223"/>
      <c r="H19" s="223"/>
      <c r="I19" s="223"/>
      <c r="J19" s="223"/>
      <c r="K19" s="155">
        <f t="shared" si="2"/>
        <v>0</v>
      </c>
      <c r="L19" s="223"/>
      <c r="M19" s="223"/>
      <c r="N19" s="223"/>
      <c r="O19" s="405"/>
      <c r="P19" s="156">
        <f t="shared" si="3"/>
        <v>0</v>
      </c>
      <c r="Q19" s="104"/>
      <c r="R19" s="154" t="s">
        <v>192</v>
      </c>
      <c r="S19" s="223"/>
      <c r="T19" s="223"/>
      <c r="U19" s="223"/>
      <c r="V19" s="224"/>
      <c r="X19" s="458"/>
      <c r="Y19" s="224"/>
      <c r="AA19" s="157">
        <f t="shared" si="4"/>
        <v>0</v>
      </c>
      <c r="AB19" s="158">
        <f t="shared" si="5"/>
        <v>0</v>
      </c>
      <c r="AC19" s="408" t="str">
        <f t="shared" si="6"/>
        <v>○</v>
      </c>
      <c r="AE19" s="157">
        <f t="shared" si="7"/>
        <v>0</v>
      </c>
      <c r="AF19" s="158">
        <f t="shared" si="8"/>
        <v>0</v>
      </c>
      <c r="AG19" s="453" t="str">
        <f t="shared" si="9"/>
        <v>○</v>
      </c>
    </row>
    <row r="20" spans="1:33" ht="24.95" customHeight="1">
      <c r="A20" s="154" t="s">
        <v>193</v>
      </c>
      <c r="B20" s="223"/>
      <c r="C20" s="223"/>
      <c r="D20" s="223"/>
      <c r="E20" s="223"/>
      <c r="F20" s="155">
        <f t="shared" si="1"/>
        <v>0</v>
      </c>
      <c r="G20" s="223"/>
      <c r="H20" s="223"/>
      <c r="I20" s="223"/>
      <c r="J20" s="223"/>
      <c r="K20" s="155">
        <f t="shared" si="2"/>
        <v>0</v>
      </c>
      <c r="L20" s="223"/>
      <c r="M20" s="223"/>
      <c r="N20" s="223"/>
      <c r="O20" s="405"/>
      <c r="P20" s="156">
        <f t="shared" si="3"/>
        <v>0</v>
      </c>
      <c r="Q20" s="104"/>
      <c r="R20" s="154" t="s">
        <v>193</v>
      </c>
      <c r="S20" s="223"/>
      <c r="T20" s="223"/>
      <c r="U20" s="223"/>
      <c r="V20" s="224"/>
      <c r="X20" s="458"/>
      <c r="Y20" s="224"/>
      <c r="AA20" s="157">
        <f t="shared" si="4"/>
        <v>0</v>
      </c>
      <c r="AB20" s="158">
        <f t="shared" si="5"/>
        <v>0</v>
      </c>
      <c r="AC20" s="408" t="str">
        <f t="shared" si="6"/>
        <v>○</v>
      </c>
      <c r="AE20" s="157">
        <f t="shared" si="7"/>
        <v>0</v>
      </c>
      <c r="AF20" s="158">
        <f t="shared" si="8"/>
        <v>0</v>
      </c>
      <c r="AG20" s="453" t="str">
        <f t="shared" si="9"/>
        <v>○</v>
      </c>
    </row>
    <row r="21" spans="1:33" ht="24.95" customHeight="1">
      <c r="A21" s="154" t="s">
        <v>194</v>
      </c>
      <c r="B21" s="223"/>
      <c r="C21" s="223"/>
      <c r="D21" s="223"/>
      <c r="E21" s="223"/>
      <c r="F21" s="155">
        <f t="shared" si="1"/>
        <v>0</v>
      </c>
      <c r="G21" s="223"/>
      <c r="H21" s="223"/>
      <c r="I21" s="223"/>
      <c r="J21" s="223"/>
      <c r="K21" s="155">
        <f t="shared" si="2"/>
        <v>0</v>
      </c>
      <c r="L21" s="223"/>
      <c r="M21" s="223"/>
      <c r="N21" s="223"/>
      <c r="O21" s="405"/>
      <c r="P21" s="156">
        <f t="shared" si="3"/>
        <v>0</v>
      </c>
      <c r="Q21" s="104"/>
      <c r="R21" s="154" t="s">
        <v>194</v>
      </c>
      <c r="S21" s="223"/>
      <c r="T21" s="223"/>
      <c r="U21" s="223"/>
      <c r="V21" s="224"/>
      <c r="X21" s="458"/>
      <c r="Y21" s="224"/>
      <c r="AA21" s="157">
        <f t="shared" si="4"/>
        <v>0</v>
      </c>
      <c r="AB21" s="158">
        <f t="shared" si="5"/>
        <v>0</v>
      </c>
      <c r="AC21" s="408" t="str">
        <f t="shared" si="6"/>
        <v>○</v>
      </c>
      <c r="AE21" s="157">
        <f t="shared" si="7"/>
        <v>0</v>
      </c>
      <c r="AF21" s="158">
        <f t="shared" si="8"/>
        <v>0</v>
      </c>
      <c r="AG21" s="453" t="str">
        <f t="shared" si="9"/>
        <v>○</v>
      </c>
    </row>
    <row r="22" spans="1:33" ht="24.95" customHeight="1">
      <c r="A22" s="154" t="s">
        <v>195</v>
      </c>
      <c r="B22" s="223"/>
      <c r="C22" s="223"/>
      <c r="D22" s="223"/>
      <c r="E22" s="223"/>
      <c r="F22" s="155">
        <f t="shared" si="1"/>
        <v>0</v>
      </c>
      <c r="G22" s="223"/>
      <c r="H22" s="223"/>
      <c r="I22" s="223"/>
      <c r="J22" s="223"/>
      <c r="K22" s="155">
        <f t="shared" si="2"/>
        <v>0</v>
      </c>
      <c r="L22" s="223"/>
      <c r="M22" s="223"/>
      <c r="N22" s="223"/>
      <c r="O22" s="405"/>
      <c r="P22" s="156">
        <f t="shared" si="3"/>
        <v>0</v>
      </c>
      <c r="Q22" s="104"/>
      <c r="R22" s="154" t="s">
        <v>195</v>
      </c>
      <c r="S22" s="223"/>
      <c r="T22" s="223"/>
      <c r="U22" s="223"/>
      <c r="V22" s="224"/>
      <c r="X22" s="458"/>
      <c r="Y22" s="224"/>
      <c r="AA22" s="157">
        <f t="shared" si="4"/>
        <v>0</v>
      </c>
      <c r="AB22" s="158">
        <f t="shared" si="5"/>
        <v>0</v>
      </c>
      <c r="AC22" s="408" t="str">
        <f t="shared" si="6"/>
        <v>○</v>
      </c>
      <c r="AE22" s="157">
        <f t="shared" si="7"/>
        <v>0</v>
      </c>
      <c r="AF22" s="158">
        <f t="shared" si="8"/>
        <v>0</v>
      </c>
      <c r="AG22" s="453" t="str">
        <f t="shared" si="9"/>
        <v>○</v>
      </c>
    </row>
    <row r="23" spans="1:33" ht="24.95" customHeight="1">
      <c r="A23" s="154" t="s">
        <v>196</v>
      </c>
      <c r="B23" s="223"/>
      <c r="C23" s="223"/>
      <c r="D23" s="223"/>
      <c r="E23" s="223"/>
      <c r="F23" s="155">
        <f t="shared" si="1"/>
        <v>0</v>
      </c>
      <c r="G23" s="223"/>
      <c r="H23" s="223"/>
      <c r="I23" s="223"/>
      <c r="J23" s="223"/>
      <c r="K23" s="155">
        <f t="shared" si="2"/>
        <v>0</v>
      </c>
      <c r="L23" s="223"/>
      <c r="M23" s="223"/>
      <c r="N23" s="223"/>
      <c r="O23" s="405"/>
      <c r="P23" s="156">
        <f t="shared" si="3"/>
        <v>0</v>
      </c>
      <c r="Q23" s="104"/>
      <c r="R23" s="154" t="s">
        <v>196</v>
      </c>
      <c r="S23" s="223"/>
      <c r="T23" s="223"/>
      <c r="U23" s="223"/>
      <c r="V23" s="224"/>
      <c r="X23" s="458"/>
      <c r="Y23" s="224"/>
      <c r="AA23" s="157">
        <f t="shared" si="4"/>
        <v>0</v>
      </c>
      <c r="AB23" s="158">
        <f t="shared" si="5"/>
        <v>0</v>
      </c>
      <c r="AC23" s="408" t="str">
        <f t="shared" si="6"/>
        <v>○</v>
      </c>
      <c r="AE23" s="157">
        <f t="shared" si="7"/>
        <v>0</v>
      </c>
      <c r="AF23" s="158">
        <f t="shared" si="8"/>
        <v>0</v>
      </c>
      <c r="AG23" s="453" t="str">
        <f t="shared" si="9"/>
        <v>○</v>
      </c>
    </row>
    <row r="24" spans="1:33" ht="24.95" customHeight="1">
      <c r="A24" s="154" t="s">
        <v>197</v>
      </c>
      <c r="B24" s="223"/>
      <c r="C24" s="223"/>
      <c r="D24" s="223"/>
      <c r="E24" s="223"/>
      <c r="F24" s="155">
        <f t="shared" si="1"/>
        <v>0</v>
      </c>
      <c r="G24" s="223"/>
      <c r="H24" s="223"/>
      <c r="I24" s="223"/>
      <c r="J24" s="223"/>
      <c r="K24" s="155">
        <f t="shared" si="2"/>
        <v>0</v>
      </c>
      <c r="L24" s="223"/>
      <c r="M24" s="223"/>
      <c r="N24" s="223"/>
      <c r="O24" s="405"/>
      <c r="P24" s="156">
        <f t="shared" si="3"/>
        <v>0</v>
      </c>
      <c r="Q24" s="104"/>
      <c r="R24" s="154" t="s">
        <v>197</v>
      </c>
      <c r="S24" s="223"/>
      <c r="T24" s="223"/>
      <c r="U24" s="223"/>
      <c r="V24" s="224"/>
      <c r="X24" s="458"/>
      <c r="Y24" s="224"/>
      <c r="AA24" s="157">
        <f t="shared" si="4"/>
        <v>0</v>
      </c>
      <c r="AB24" s="158">
        <f t="shared" si="5"/>
        <v>0</v>
      </c>
      <c r="AC24" s="408" t="str">
        <f t="shared" si="6"/>
        <v>○</v>
      </c>
      <c r="AE24" s="157">
        <f t="shared" si="7"/>
        <v>0</v>
      </c>
      <c r="AF24" s="158">
        <f t="shared" si="8"/>
        <v>0</v>
      </c>
      <c r="AG24" s="453" t="str">
        <f t="shared" si="9"/>
        <v>○</v>
      </c>
    </row>
    <row r="25" spans="1:33" ht="24.95" customHeight="1">
      <c r="A25" s="154" t="s">
        <v>198</v>
      </c>
      <c r="B25" s="223"/>
      <c r="C25" s="223"/>
      <c r="D25" s="223"/>
      <c r="E25" s="223"/>
      <c r="F25" s="155">
        <f t="shared" si="1"/>
        <v>0</v>
      </c>
      <c r="G25" s="223"/>
      <c r="H25" s="223"/>
      <c r="I25" s="223"/>
      <c r="J25" s="223"/>
      <c r="K25" s="155">
        <f t="shared" si="2"/>
        <v>0</v>
      </c>
      <c r="L25" s="223"/>
      <c r="M25" s="223"/>
      <c r="N25" s="223"/>
      <c r="O25" s="405"/>
      <c r="P25" s="156">
        <f t="shared" si="3"/>
        <v>0</v>
      </c>
      <c r="Q25" s="104"/>
      <c r="R25" s="154" t="s">
        <v>198</v>
      </c>
      <c r="S25" s="223"/>
      <c r="T25" s="223"/>
      <c r="U25" s="223"/>
      <c r="V25" s="224"/>
      <c r="X25" s="458"/>
      <c r="Y25" s="224"/>
      <c r="AA25" s="157">
        <f t="shared" si="4"/>
        <v>0</v>
      </c>
      <c r="AB25" s="158">
        <f t="shared" si="5"/>
        <v>0</v>
      </c>
      <c r="AC25" s="408" t="str">
        <f t="shared" si="6"/>
        <v>○</v>
      </c>
      <c r="AE25" s="157">
        <f t="shared" si="7"/>
        <v>0</v>
      </c>
      <c r="AF25" s="158">
        <f t="shared" si="8"/>
        <v>0</v>
      </c>
      <c r="AG25" s="453" t="str">
        <f t="shared" si="9"/>
        <v>○</v>
      </c>
    </row>
    <row r="26" spans="1:33" ht="24.95" customHeight="1">
      <c r="A26" s="154" t="s">
        <v>199</v>
      </c>
      <c r="B26" s="223"/>
      <c r="C26" s="223"/>
      <c r="D26" s="223"/>
      <c r="E26" s="223"/>
      <c r="F26" s="155">
        <f t="shared" si="1"/>
        <v>0</v>
      </c>
      <c r="G26" s="223"/>
      <c r="H26" s="223"/>
      <c r="I26" s="223"/>
      <c r="J26" s="223"/>
      <c r="K26" s="155">
        <f t="shared" si="2"/>
        <v>0</v>
      </c>
      <c r="L26" s="223"/>
      <c r="M26" s="223"/>
      <c r="N26" s="223"/>
      <c r="O26" s="405"/>
      <c r="P26" s="156">
        <f t="shared" si="3"/>
        <v>0</v>
      </c>
      <c r="Q26" s="104"/>
      <c r="R26" s="154" t="s">
        <v>199</v>
      </c>
      <c r="S26" s="223"/>
      <c r="T26" s="223"/>
      <c r="U26" s="223"/>
      <c r="V26" s="224"/>
      <c r="X26" s="458"/>
      <c r="Y26" s="224"/>
      <c r="AA26" s="157">
        <f t="shared" si="4"/>
        <v>0</v>
      </c>
      <c r="AB26" s="158">
        <f t="shared" si="5"/>
        <v>0</v>
      </c>
      <c r="AC26" s="408" t="str">
        <f t="shared" si="6"/>
        <v>○</v>
      </c>
      <c r="AE26" s="157">
        <f t="shared" si="7"/>
        <v>0</v>
      </c>
      <c r="AF26" s="158">
        <f t="shared" si="8"/>
        <v>0</v>
      </c>
      <c r="AG26" s="453" t="str">
        <f t="shared" si="9"/>
        <v>○</v>
      </c>
    </row>
    <row r="27" spans="1:33" ht="24.95" customHeight="1">
      <c r="A27" s="154" t="s">
        <v>200</v>
      </c>
      <c r="B27" s="223"/>
      <c r="C27" s="223"/>
      <c r="D27" s="223"/>
      <c r="E27" s="223"/>
      <c r="F27" s="155">
        <f t="shared" si="1"/>
        <v>0</v>
      </c>
      <c r="G27" s="223"/>
      <c r="H27" s="223"/>
      <c r="I27" s="223"/>
      <c r="J27" s="223"/>
      <c r="K27" s="155">
        <f t="shared" si="2"/>
        <v>0</v>
      </c>
      <c r="L27" s="223"/>
      <c r="M27" s="223"/>
      <c r="N27" s="223"/>
      <c r="O27" s="405"/>
      <c r="P27" s="156">
        <f t="shared" si="3"/>
        <v>0</v>
      </c>
      <c r="Q27" s="104"/>
      <c r="R27" s="154" t="s">
        <v>200</v>
      </c>
      <c r="S27" s="223"/>
      <c r="T27" s="223"/>
      <c r="U27" s="223"/>
      <c r="V27" s="224"/>
      <c r="X27" s="458"/>
      <c r="Y27" s="224"/>
      <c r="AA27" s="157">
        <f t="shared" si="4"/>
        <v>0</v>
      </c>
      <c r="AB27" s="158">
        <f t="shared" si="5"/>
        <v>0</v>
      </c>
      <c r="AC27" s="408" t="str">
        <f t="shared" si="6"/>
        <v>○</v>
      </c>
      <c r="AE27" s="157">
        <f t="shared" si="7"/>
        <v>0</v>
      </c>
      <c r="AF27" s="158">
        <f t="shared" si="8"/>
        <v>0</v>
      </c>
      <c r="AG27" s="453" t="str">
        <f t="shared" si="9"/>
        <v>○</v>
      </c>
    </row>
    <row r="28" spans="1:33" ht="24.95" customHeight="1">
      <c r="A28" s="154" t="s">
        <v>201</v>
      </c>
      <c r="B28" s="223"/>
      <c r="C28" s="223"/>
      <c r="D28" s="223"/>
      <c r="E28" s="223"/>
      <c r="F28" s="155">
        <f t="shared" si="1"/>
        <v>0</v>
      </c>
      <c r="G28" s="223"/>
      <c r="H28" s="223"/>
      <c r="I28" s="223"/>
      <c r="J28" s="223"/>
      <c r="K28" s="155">
        <f t="shared" si="2"/>
        <v>0</v>
      </c>
      <c r="L28" s="223"/>
      <c r="M28" s="223"/>
      <c r="N28" s="223"/>
      <c r="O28" s="405"/>
      <c r="P28" s="156">
        <f t="shared" si="3"/>
        <v>0</v>
      </c>
      <c r="Q28" s="104"/>
      <c r="R28" s="154" t="s">
        <v>201</v>
      </c>
      <c r="S28" s="223"/>
      <c r="T28" s="223"/>
      <c r="U28" s="223"/>
      <c r="V28" s="224"/>
      <c r="X28" s="458"/>
      <c r="Y28" s="224"/>
      <c r="AA28" s="157">
        <f t="shared" si="4"/>
        <v>0</v>
      </c>
      <c r="AB28" s="158">
        <f t="shared" si="5"/>
        <v>0</v>
      </c>
      <c r="AC28" s="408" t="str">
        <f t="shared" si="6"/>
        <v>○</v>
      </c>
      <c r="AE28" s="157">
        <f t="shared" si="7"/>
        <v>0</v>
      </c>
      <c r="AF28" s="158">
        <f t="shared" si="8"/>
        <v>0</v>
      </c>
      <c r="AG28" s="453" t="str">
        <f t="shared" si="9"/>
        <v>○</v>
      </c>
    </row>
    <row r="29" spans="1:33" ht="24.95" customHeight="1">
      <c r="A29" s="154" t="s">
        <v>202</v>
      </c>
      <c r="B29" s="223"/>
      <c r="C29" s="223"/>
      <c r="D29" s="223"/>
      <c r="E29" s="223"/>
      <c r="F29" s="155">
        <f t="shared" si="1"/>
        <v>0</v>
      </c>
      <c r="G29" s="223"/>
      <c r="H29" s="223"/>
      <c r="I29" s="223"/>
      <c r="J29" s="223"/>
      <c r="K29" s="155">
        <f t="shared" si="2"/>
        <v>0</v>
      </c>
      <c r="L29" s="223"/>
      <c r="M29" s="223"/>
      <c r="N29" s="223"/>
      <c r="O29" s="405"/>
      <c r="P29" s="156">
        <f t="shared" si="3"/>
        <v>0</v>
      </c>
      <c r="Q29" s="104"/>
      <c r="R29" s="154" t="s">
        <v>202</v>
      </c>
      <c r="S29" s="223"/>
      <c r="T29" s="223"/>
      <c r="U29" s="223"/>
      <c r="V29" s="224"/>
      <c r="X29" s="458"/>
      <c r="Y29" s="224"/>
      <c r="AA29" s="157">
        <f t="shared" si="4"/>
        <v>0</v>
      </c>
      <c r="AB29" s="158">
        <f t="shared" si="5"/>
        <v>0</v>
      </c>
      <c r="AC29" s="408" t="str">
        <f t="shared" si="6"/>
        <v>○</v>
      </c>
      <c r="AE29" s="157">
        <f t="shared" si="7"/>
        <v>0</v>
      </c>
      <c r="AF29" s="158">
        <f t="shared" si="8"/>
        <v>0</v>
      </c>
      <c r="AG29" s="453" t="str">
        <f t="shared" si="9"/>
        <v>○</v>
      </c>
    </row>
    <row r="30" spans="1:33" ht="24.95" customHeight="1">
      <c r="A30" s="154" t="s">
        <v>203</v>
      </c>
      <c r="B30" s="223"/>
      <c r="C30" s="223"/>
      <c r="D30" s="223"/>
      <c r="E30" s="223"/>
      <c r="F30" s="155">
        <f t="shared" si="1"/>
        <v>0</v>
      </c>
      <c r="G30" s="223"/>
      <c r="H30" s="223"/>
      <c r="I30" s="223"/>
      <c r="J30" s="223"/>
      <c r="K30" s="155">
        <f t="shared" si="2"/>
        <v>0</v>
      </c>
      <c r="L30" s="223"/>
      <c r="M30" s="223"/>
      <c r="N30" s="223"/>
      <c r="O30" s="405"/>
      <c r="P30" s="156">
        <f t="shared" si="3"/>
        <v>0</v>
      </c>
      <c r="Q30" s="104"/>
      <c r="R30" s="154" t="s">
        <v>203</v>
      </c>
      <c r="S30" s="223"/>
      <c r="T30" s="223"/>
      <c r="U30" s="223"/>
      <c r="V30" s="224"/>
      <c r="X30" s="458"/>
      <c r="Y30" s="224"/>
      <c r="AA30" s="157">
        <f t="shared" si="4"/>
        <v>0</v>
      </c>
      <c r="AB30" s="158">
        <f t="shared" si="5"/>
        <v>0</v>
      </c>
      <c r="AC30" s="408" t="str">
        <f t="shared" si="6"/>
        <v>○</v>
      </c>
      <c r="AE30" s="157">
        <f t="shared" si="7"/>
        <v>0</v>
      </c>
      <c r="AF30" s="158">
        <f t="shared" si="8"/>
        <v>0</v>
      </c>
      <c r="AG30" s="453" t="str">
        <f t="shared" si="9"/>
        <v>○</v>
      </c>
    </row>
    <row r="31" spans="1:33" ht="24.95" customHeight="1">
      <c r="A31" s="154" t="s">
        <v>204</v>
      </c>
      <c r="B31" s="223"/>
      <c r="C31" s="223"/>
      <c r="D31" s="223"/>
      <c r="E31" s="223"/>
      <c r="F31" s="155">
        <f t="shared" si="1"/>
        <v>0</v>
      </c>
      <c r="G31" s="223"/>
      <c r="H31" s="223"/>
      <c r="I31" s="223"/>
      <c r="J31" s="223"/>
      <c r="K31" s="155">
        <f t="shared" si="2"/>
        <v>0</v>
      </c>
      <c r="L31" s="223"/>
      <c r="M31" s="223"/>
      <c r="N31" s="223"/>
      <c r="O31" s="405"/>
      <c r="P31" s="156">
        <f t="shared" si="3"/>
        <v>0</v>
      </c>
      <c r="Q31" s="104"/>
      <c r="R31" s="154" t="s">
        <v>204</v>
      </c>
      <c r="S31" s="223"/>
      <c r="T31" s="223"/>
      <c r="U31" s="223"/>
      <c r="V31" s="224"/>
      <c r="X31" s="458"/>
      <c r="Y31" s="224"/>
      <c r="AA31" s="157">
        <f t="shared" si="4"/>
        <v>0</v>
      </c>
      <c r="AB31" s="158">
        <f t="shared" si="5"/>
        <v>0</v>
      </c>
      <c r="AC31" s="408" t="str">
        <f t="shared" si="6"/>
        <v>○</v>
      </c>
      <c r="AE31" s="157">
        <f t="shared" si="7"/>
        <v>0</v>
      </c>
      <c r="AF31" s="158">
        <f t="shared" si="8"/>
        <v>0</v>
      </c>
      <c r="AG31" s="453" t="str">
        <f t="shared" si="9"/>
        <v>○</v>
      </c>
    </row>
    <row r="32" spans="1:33" ht="24.95" customHeight="1">
      <c r="A32" s="154" t="s">
        <v>205</v>
      </c>
      <c r="B32" s="223"/>
      <c r="C32" s="223"/>
      <c r="D32" s="223"/>
      <c r="E32" s="223"/>
      <c r="F32" s="155">
        <f t="shared" si="1"/>
        <v>0</v>
      </c>
      <c r="G32" s="223"/>
      <c r="H32" s="223"/>
      <c r="I32" s="223"/>
      <c r="J32" s="223"/>
      <c r="K32" s="155">
        <f t="shared" si="2"/>
        <v>0</v>
      </c>
      <c r="L32" s="223"/>
      <c r="M32" s="223"/>
      <c r="N32" s="223"/>
      <c r="O32" s="405"/>
      <c r="P32" s="156">
        <f t="shared" si="3"/>
        <v>0</v>
      </c>
      <c r="Q32" s="104"/>
      <c r="R32" s="154" t="s">
        <v>205</v>
      </c>
      <c r="S32" s="223"/>
      <c r="T32" s="223"/>
      <c r="U32" s="223"/>
      <c r="V32" s="224"/>
      <c r="X32" s="458"/>
      <c r="Y32" s="224"/>
      <c r="AA32" s="157">
        <f t="shared" si="4"/>
        <v>0</v>
      </c>
      <c r="AB32" s="158">
        <f t="shared" si="5"/>
        <v>0</v>
      </c>
      <c r="AC32" s="408" t="str">
        <f t="shared" si="6"/>
        <v>○</v>
      </c>
      <c r="AE32" s="157">
        <f t="shared" si="7"/>
        <v>0</v>
      </c>
      <c r="AF32" s="158">
        <f t="shared" si="8"/>
        <v>0</v>
      </c>
      <c r="AG32" s="453" t="str">
        <f t="shared" si="9"/>
        <v>○</v>
      </c>
    </row>
    <row r="33" spans="1:42" ht="24.95" customHeight="1">
      <c r="A33" s="154" t="s">
        <v>206</v>
      </c>
      <c r="B33" s="223"/>
      <c r="C33" s="223"/>
      <c r="D33" s="223"/>
      <c r="E33" s="223"/>
      <c r="F33" s="155">
        <f t="shared" si="1"/>
        <v>0</v>
      </c>
      <c r="G33" s="223"/>
      <c r="H33" s="223"/>
      <c r="I33" s="223"/>
      <c r="J33" s="223"/>
      <c r="K33" s="155">
        <f t="shared" si="2"/>
        <v>0</v>
      </c>
      <c r="L33" s="223"/>
      <c r="M33" s="223"/>
      <c r="N33" s="223"/>
      <c r="O33" s="405"/>
      <c r="P33" s="156">
        <f t="shared" si="3"/>
        <v>0</v>
      </c>
      <c r="Q33" s="104"/>
      <c r="R33" s="154" t="s">
        <v>206</v>
      </c>
      <c r="S33" s="223"/>
      <c r="T33" s="223"/>
      <c r="U33" s="223"/>
      <c r="V33" s="224"/>
      <c r="X33" s="458"/>
      <c r="Y33" s="224"/>
      <c r="AA33" s="157">
        <f t="shared" si="4"/>
        <v>0</v>
      </c>
      <c r="AB33" s="158">
        <f t="shared" si="5"/>
        <v>0</v>
      </c>
      <c r="AC33" s="408" t="str">
        <f t="shared" si="6"/>
        <v>○</v>
      </c>
      <c r="AE33" s="157">
        <f t="shared" si="7"/>
        <v>0</v>
      </c>
      <c r="AF33" s="158">
        <f t="shared" si="8"/>
        <v>0</v>
      </c>
      <c r="AG33" s="453" t="str">
        <f t="shared" si="9"/>
        <v>○</v>
      </c>
    </row>
    <row r="34" spans="1:42" ht="24.95" customHeight="1">
      <c r="A34" s="154" t="s">
        <v>207</v>
      </c>
      <c r="B34" s="223"/>
      <c r="C34" s="223"/>
      <c r="D34" s="223"/>
      <c r="E34" s="223"/>
      <c r="F34" s="155">
        <f t="shared" si="1"/>
        <v>0</v>
      </c>
      <c r="G34" s="223"/>
      <c r="H34" s="223"/>
      <c r="I34" s="223"/>
      <c r="J34" s="223"/>
      <c r="K34" s="155">
        <f t="shared" si="2"/>
        <v>0</v>
      </c>
      <c r="L34" s="223"/>
      <c r="M34" s="223"/>
      <c r="N34" s="223"/>
      <c r="O34" s="405"/>
      <c r="P34" s="156">
        <f t="shared" si="3"/>
        <v>0</v>
      </c>
      <c r="Q34" s="104"/>
      <c r="R34" s="154" t="s">
        <v>207</v>
      </c>
      <c r="S34" s="223"/>
      <c r="T34" s="223"/>
      <c r="U34" s="223"/>
      <c r="V34" s="224"/>
      <c r="X34" s="458"/>
      <c r="Y34" s="224"/>
      <c r="AA34" s="157">
        <f t="shared" si="4"/>
        <v>0</v>
      </c>
      <c r="AB34" s="158">
        <f t="shared" si="5"/>
        <v>0</v>
      </c>
      <c r="AC34" s="408" t="str">
        <f t="shared" si="6"/>
        <v>○</v>
      </c>
      <c r="AE34" s="157">
        <f t="shared" si="7"/>
        <v>0</v>
      </c>
      <c r="AF34" s="158">
        <f t="shared" si="8"/>
        <v>0</v>
      </c>
      <c r="AG34" s="453" t="str">
        <f t="shared" si="9"/>
        <v>○</v>
      </c>
    </row>
    <row r="35" spans="1:42" ht="24.95" customHeight="1">
      <c r="A35" s="154" t="s">
        <v>208</v>
      </c>
      <c r="B35" s="223"/>
      <c r="C35" s="223"/>
      <c r="D35" s="223"/>
      <c r="E35" s="223"/>
      <c r="F35" s="155">
        <f t="shared" si="1"/>
        <v>0</v>
      </c>
      <c r="G35" s="223"/>
      <c r="H35" s="223"/>
      <c r="I35" s="223"/>
      <c r="J35" s="223"/>
      <c r="K35" s="155">
        <f t="shared" si="2"/>
        <v>0</v>
      </c>
      <c r="L35" s="223"/>
      <c r="M35" s="223"/>
      <c r="N35" s="223"/>
      <c r="O35" s="405"/>
      <c r="P35" s="156">
        <f t="shared" si="3"/>
        <v>0</v>
      </c>
      <c r="Q35" s="104"/>
      <c r="R35" s="154" t="s">
        <v>208</v>
      </c>
      <c r="S35" s="223"/>
      <c r="T35" s="223"/>
      <c r="U35" s="223"/>
      <c r="V35" s="224"/>
      <c r="X35" s="458"/>
      <c r="Y35" s="224"/>
      <c r="AA35" s="157">
        <f t="shared" si="4"/>
        <v>0</v>
      </c>
      <c r="AB35" s="158">
        <f t="shared" si="5"/>
        <v>0</v>
      </c>
      <c r="AC35" s="408" t="str">
        <f t="shared" si="6"/>
        <v>○</v>
      </c>
      <c r="AE35" s="157">
        <f t="shared" si="7"/>
        <v>0</v>
      </c>
      <c r="AF35" s="158">
        <f t="shared" si="8"/>
        <v>0</v>
      </c>
      <c r="AG35" s="453" t="str">
        <f t="shared" si="9"/>
        <v>○</v>
      </c>
    </row>
    <row r="36" spans="1:42" ht="24.95" customHeight="1">
      <c r="A36" s="154" t="s">
        <v>209</v>
      </c>
      <c r="B36" s="223"/>
      <c r="C36" s="223"/>
      <c r="D36" s="223"/>
      <c r="E36" s="223"/>
      <c r="F36" s="155">
        <f t="shared" si="1"/>
        <v>0</v>
      </c>
      <c r="G36" s="223"/>
      <c r="H36" s="223"/>
      <c r="I36" s="223"/>
      <c r="J36" s="223"/>
      <c r="K36" s="155">
        <f t="shared" si="2"/>
        <v>0</v>
      </c>
      <c r="L36" s="223"/>
      <c r="M36" s="223"/>
      <c r="N36" s="223"/>
      <c r="O36" s="405"/>
      <c r="P36" s="156">
        <f t="shared" si="3"/>
        <v>0</v>
      </c>
      <c r="Q36" s="104"/>
      <c r="R36" s="154" t="s">
        <v>209</v>
      </c>
      <c r="S36" s="223"/>
      <c r="T36" s="223"/>
      <c r="U36" s="223"/>
      <c r="V36" s="224"/>
      <c r="X36" s="458"/>
      <c r="Y36" s="224"/>
      <c r="AA36" s="157">
        <f t="shared" si="4"/>
        <v>0</v>
      </c>
      <c r="AB36" s="158">
        <f t="shared" si="5"/>
        <v>0</v>
      </c>
      <c r="AC36" s="408" t="str">
        <f t="shared" si="6"/>
        <v>○</v>
      </c>
      <c r="AE36" s="157">
        <f t="shared" si="7"/>
        <v>0</v>
      </c>
      <c r="AF36" s="158">
        <f t="shared" si="8"/>
        <v>0</v>
      </c>
      <c r="AG36" s="453" t="str">
        <f t="shared" si="9"/>
        <v>○</v>
      </c>
    </row>
    <row r="37" spans="1:42" ht="24.95" customHeight="1">
      <c r="A37" s="154" t="s">
        <v>210</v>
      </c>
      <c r="B37" s="223"/>
      <c r="C37" s="223"/>
      <c r="D37" s="223"/>
      <c r="E37" s="223"/>
      <c r="F37" s="155">
        <f t="shared" si="1"/>
        <v>0</v>
      </c>
      <c r="G37" s="223"/>
      <c r="H37" s="223"/>
      <c r="I37" s="223"/>
      <c r="J37" s="223"/>
      <c r="K37" s="155">
        <f t="shared" si="2"/>
        <v>0</v>
      </c>
      <c r="L37" s="223"/>
      <c r="M37" s="223"/>
      <c r="N37" s="223"/>
      <c r="O37" s="405"/>
      <c r="P37" s="156">
        <f t="shared" si="3"/>
        <v>0</v>
      </c>
      <c r="Q37" s="104"/>
      <c r="R37" s="154" t="s">
        <v>210</v>
      </c>
      <c r="S37" s="223"/>
      <c r="T37" s="223"/>
      <c r="U37" s="223"/>
      <c r="V37" s="224"/>
      <c r="X37" s="458"/>
      <c r="Y37" s="224"/>
      <c r="AA37" s="157">
        <f t="shared" si="4"/>
        <v>0</v>
      </c>
      <c r="AB37" s="158">
        <f t="shared" si="5"/>
        <v>0</v>
      </c>
      <c r="AC37" s="408" t="str">
        <f t="shared" si="6"/>
        <v>○</v>
      </c>
      <c r="AE37" s="157">
        <f t="shared" si="7"/>
        <v>0</v>
      </c>
      <c r="AF37" s="158">
        <f t="shared" si="8"/>
        <v>0</v>
      </c>
      <c r="AG37" s="453" t="str">
        <f t="shared" si="9"/>
        <v>○</v>
      </c>
    </row>
    <row r="38" spans="1:42" ht="24.95" customHeight="1">
      <c r="A38" s="154" t="s">
        <v>211</v>
      </c>
      <c r="B38" s="223"/>
      <c r="C38" s="223"/>
      <c r="D38" s="223"/>
      <c r="E38" s="223"/>
      <c r="F38" s="155">
        <f t="shared" si="1"/>
        <v>0</v>
      </c>
      <c r="G38" s="223"/>
      <c r="H38" s="223"/>
      <c r="I38" s="223"/>
      <c r="J38" s="223"/>
      <c r="K38" s="155">
        <f t="shared" si="2"/>
        <v>0</v>
      </c>
      <c r="L38" s="223"/>
      <c r="M38" s="223"/>
      <c r="N38" s="223"/>
      <c r="O38" s="405"/>
      <c r="P38" s="156">
        <f t="shared" si="3"/>
        <v>0</v>
      </c>
      <c r="Q38" s="104"/>
      <c r="R38" s="154" t="s">
        <v>211</v>
      </c>
      <c r="S38" s="223"/>
      <c r="T38" s="223"/>
      <c r="U38" s="223"/>
      <c r="V38" s="224"/>
      <c r="X38" s="458"/>
      <c r="Y38" s="224"/>
      <c r="AA38" s="157">
        <f t="shared" si="4"/>
        <v>0</v>
      </c>
      <c r="AB38" s="158">
        <f t="shared" si="5"/>
        <v>0</v>
      </c>
      <c r="AC38" s="408" t="str">
        <f t="shared" si="6"/>
        <v>○</v>
      </c>
      <c r="AE38" s="157">
        <f t="shared" si="7"/>
        <v>0</v>
      </c>
      <c r="AF38" s="158">
        <f t="shared" si="8"/>
        <v>0</v>
      </c>
      <c r="AG38" s="453" t="str">
        <f t="shared" si="9"/>
        <v>○</v>
      </c>
    </row>
    <row r="39" spans="1:42" ht="24.95" customHeight="1">
      <c r="A39" s="148" t="s">
        <v>212</v>
      </c>
      <c r="B39" s="330"/>
      <c r="C39" s="330"/>
      <c r="D39" s="330"/>
      <c r="E39" s="330"/>
      <c r="F39" s="159">
        <f t="shared" si="1"/>
        <v>0</v>
      </c>
      <c r="G39" s="330"/>
      <c r="H39" s="330"/>
      <c r="I39" s="330"/>
      <c r="J39" s="330"/>
      <c r="K39" s="159">
        <f t="shared" si="2"/>
        <v>0</v>
      </c>
      <c r="L39" s="330"/>
      <c r="M39" s="330"/>
      <c r="N39" s="330"/>
      <c r="O39" s="330"/>
      <c r="P39" s="332">
        <f t="shared" si="3"/>
        <v>0</v>
      </c>
      <c r="Q39" s="104"/>
      <c r="R39" s="148" t="s">
        <v>212</v>
      </c>
      <c r="S39" s="330"/>
      <c r="T39" s="330"/>
      <c r="U39" s="330"/>
      <c r="V39" s="331"/>
      <c r="X39" s="459"/>
      <c r="Y39" s="331"/>
      <c r="AA39" s="160">
        <f t="shared" si="4"/>
        <v>0</v>
      </c>
      <c r="AB39" s="161">
        <f t="shared" si="5"/>
        <v>0</v>
      </c>
      <c r="AC39" s="194" t="str">
        <f t="shared" ref="AC39" si="10">IF(AA39&lt;AB39,"×","○")</f>
        <v>○</v>
      </c>
      <c r="AE39" s="160">
        <f t="shared" si="7"/>
        <v>0</v>
      </c>
      <c r="AF39" s="161">
        <f t="shared" si="8"/>
        <v>0</v>
      </c>
      <c r="AG39" s="194" t="str">
        <f t="shared" si="9"/>
        <v>○</v>
      </c>
    </row>
    <row r="40" spans="1:42" ht="17.25">
      <c r="A40" s="289" t="s">
        <v>349</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row>
    <row r="41" spans="1:42" ht="17.25">
      <c r="A41" s="289"/>
      <c r="B41" s="290" t="s">
        <v>350</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row>
    <row r="42" spans="1:42" ht="17.25">
      <c r="A42" s="289" t="s">
        <v>357</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row>
    <row r="43" spans="1:42" ht="17.25">
      <c r="A43" s="291" t="s">
        <v>358</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row>
    <row r="44" spans="1:42" ht="17.25">
      <c r="A44" s="291"/>
      <c r="B44" s="290" t="s">
        <v>359</v>
      </c>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row>
    <row r="45" spans="1:42" ht="17.25">
      <c r="A45" s="291" t="s">
        <v>360</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row>
    <row r="46" spans="1:42" ht="17.25" customHeight="1">
      <c r="A46" s="291" t="s">
        <v>520</v>
      </c>
      <c r="B46" s="290"/>
      <c r="C46" s="290"/>
      <c r="D46" s="290"/>
      <c r="E46" s="290"/>
      <c r="F46" s="290"/>
      <c r="G46" s="290"/>
      <c r="H46" s="290"/>
    </row>
    <row r="47" spans="1:42" ht="17.25" customHeight="1">
      <c r="A47" s="329" t="s">
        <v>370</v>
      </c>
      <c r="B47" s="290"/>
      <c r="C47" s="290"/>
      <c r="D47" s="290"/>
      <c r="E47" s="290"/>
      <c r="F47" s="290"/>
      <c r="G47" s="290"/>
      <c r="H47" s="290"/>
    </row>
    <row r="48" spans="1:42" ht="17.25">
      <c r="A48" s="290" t="s">
        <v>496</v>
      </c>
    </row>
  </sheetData>
  <sheetProtection algorithmName="SHA-512" hashValue="DztHv5nEq6UnVHrru26/SJqmTl92UGQm4Ug8iOLNzlS7JhYbzaKrIl9U3VjDEbNFVQtRqDSQnK28lY5DTpuWhQ==" saltValue="xkSGtcj2LBMmkjy+uSJPLw==" spinCount="100000" sheet="1" objects="1" scenarios="1"/>
  <mergeCells count="15">
    <mergeCell ref="AE4:AG5"/>
    <mergeCell ref="AE6:AE9"/>
    <mergeCell ref="AF6:AF9"/>
    <mergeCell ref="AG6:AG9"/>
    <mergeCell ref="R4:V5"/>
    <mergeCell ref="AA4:AC5"/>
    <mergeCell ref="A4:P4"/>
    <mergeCell ref="A5:P5"/>
    <mergeCell ref="AC6:AC9"/>
    <mergeCell ref="B6:F6"/>
    <mergeCell ref="G6:K6"/>
    <mergeCell ref="AA6:AA9"/>
    <mergeCell ref="AB6:AB9"/>
    <mergeCell ref="L6:P6"/>
    <mergeCell ref="X4:Y5"/>
  </mergeCells>
  <phoneticPr fontId="2"/>
  <dataValidations count="11">
    <dataValidation type="whole" operator="greaterThanOrEqual" allowBlank="1" showInputMessage="1" showErrorMessage="1" error="空床数がマイナスになっています" sqref="L10:L39 B10:B39 G10:G39">
      <formula1>D10</formula1>
    </dataValidation>
    <dataValidation type="custom" allowBlank="1" showInputMessage="1" showErrorMessage="1" error="休止病床数の上限を上回っています" sqref="S10:S39">
      <formula1>SUM(S10:V10)&lt;=AA10</formula1>
    </dataValidation>
    <dataValidation type="custom" allowBlank="1" showInputMessage="1" showErrorMessage="1" error="休止病床数の上限を上回っています" sqref="T10:T39">
      <formula1>SUM(S10:V10)&lt;=AA10</formula1>
    </dataValidation>
    <dataValidation type="custom" allowBlank="1" showInputMessage="1" showErrorMessage="1" error="休止病床数の上限を上回っています" sqref="U10:U39">
      <formula1>SUM(S10:V10)&lt;=AA10</formula1>
    </dataValidation>
    <dataValidation type="custom" allowBlank="1" showInputMessage="1" showErrorMessage="1" error="休止病床数の上限を上回っています" sqref="V10:V39">
      <formula1>SUM(S10:V10)&lt;=AA10</formula1>
    </dataValidation>
    <dataValidation type="whole" operator="lessThanOrEqual" allowBlank="1" showInputMessage="1" showErrorMessage="1" error="確保病床数を超えております" sqref="C10:C39 H10:H39 M10:M39">
      <formula1>B10</formula1>
    </dataValidation>
    <dataValidation type="whole" operator="lessThanOrEqual" showInputMessage="1" showErrorMessage="1" error="空床数がマイナスになっています" sqref="D10:D39 I10:I39 N10:N39">
      <formula1>C10</formula1>
    </dataValidation>
    <dataValidation type="whole" operator="lessThanOrEqual" allowBlank="1" showInputMessage="1" showErrorMessage="1" error="(C)と(D)の合計が(B)を超えています_x000a_" prompt="(C)と(D)の合計が(B)を超えない上限で値を入力してください" sqref="E10:E39 J10:J39">
      <formula1>C10-D10</formula1>
    </dataValidation>
    <dataValidation type="whole" operator="lessThanOrEqual" allowBlank="1" showInputMessage="1" showErrorMessage="1" error="(C)と(D)の合計が(B)を超えています" prompt="(C)と(D)の合計が(B)を超えない上限で値を入力してください" sqref="O10:O39">
      <formula1>M10-N10</formula1>
    </dataValidation>
    <dataValidation type="custom" allowBlank="1" showInputMessage="1" showErrorMessage="1" error="休止病床数の上限を上回っています" sqref="X10:X39">
      <formula1>SUM(X10:Y10,U10:V10)&lt;=L10*2</formula1>
    </dataValidation>
    <dataValidation type="custom" allowBlank="1" showInputMessage="1" showErrorMessage="1" error="休止病床数の上限を上回っています" sqref="Y10:Y39">
      <formula1>SUM(X10:Y10,U10:V10)&lt;=L10*2</formula1>
    </dataValidation>
  </dataValidations>
  <pageMargins left="0.7" right="0.7" top="0.75" bottom="0.75" header="0.3" footer="0.3"/>
  <pageSetup paperSize="9" scale="46"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45"/>
  <sheetViews>
    <sheetView view="pageBreakPreview" topLeftCell="A7" zoomScale="85" zoomScaleNormal="100" zoomScaleSheetLayoutView="85" workbookViewId="0">
      <selection activeCell="J16" sqref="J16"/>
    </sheetView>
  </sheetViews>
  <sheetFormatPr defaultColWidth="9" defaultRowHeight="33.6" customHeight="1"/>
  <cols>
    <col min="1" max="1" width="15.125" style="104" customWidth="1"/>
    <col min="2" max="4" width="12.75" style="104" customWidth="1"/>
    <col min="5" max="5" width="4.5" style="105" customWidth="1"/>
    <col min="6" max="6" width="5.25" style="106" bestFit="1" customWidth="1"/>
    <col min="7" max="7" width="8.5" style="107" customWidth="1"/>
    <col min="8" max="8" width="13.375" style="107" bestFit="1" customWidth="1"/>
    <col min="9" max="10" width="6.25" style="106" customWidth="1"/>
    <col min="11" max="11" width="5.75" style="106" customWidth="1"/>
    <col min="12" max="12" width="1" style="106" customWidth="1"/>
    <col min="13" max="13" width="8.625" style="107" customWidth="1"/>
    <col min="14" max="18" width="5.75" style="106" customWidth="1"/>
    <col min="19" max="19" width="9" style="104" customWidth="1"/>
    <col min="20" max="16384" width="9" style="104"/>
  </cols>
  <sheetData>
    <row r="1" spans="1:25" ht="33.6" customHeight="1">
      <c r="A1" s="103" t="s">
        <v>484</v>
      </c>
    </row>
    <row r="2" spans="1:25" ht="33" customHeight="1">
      <c r="A2" s="103" t="s">
        <v>543</v>
      </c>
    </row>
    <row r="3" spans="1:25" ht="34.9" customHeight="1" thickBot="1">
      <c r="F3" s="347" t="s">
        <v>374</v>
      </c>
      <c r="H3" s="129"/>
      <c r="I3" s="129"/>
      <c r="J3" s="129"/>
      <c r="K3" s="129"/>
      <c r="M3" s="430"/>
      <c r="N3" s="669"/>
      <c r="O3" s="712"/>
    </row>
    <row r="4" spans="1:25" ht="33.6" customHeight="1" thickTop="1">
      <c r="A4" s="109" t="s">
        <v>373</v>
      </c>
      <c r="B4" s="110"/>
      <c r="C4" s="110"/>
      <c r="D4" s="111" t="s">
        <v>97</v>
      </c>
      <c r="E4" s="112"/>
      <c r="F4" s="660" t="s">
        <v>371</v>
      </c>
      <c r="G4" s="343"/>
      <c r="H4" s="344"/>
      <c r="I4" s="346" t="s">
        <v>479</v>
      </c>
      <c r="J4" s="346" t="s">
        <v>544</v>
      </c>
      <c r="K4" s="129"/>
      <c r="M4" s="482"/>
      <c r="N4" s="135"/>
      <c r="O4" s="135"/>
      <c r="P4" s="135"/>
      <c r="Q4" s="135"/>
      <c r="R4" s="431"/>
    </row>
    <row r="5" spans="1:25" ht="33.6" customHeight="1">
      <c r="A5" s="655" t="s">
        <v>334</v>
      </c>
      <c r="B5" s="655" t="s">
        <v>99</v>
      </c>
      <c r="C5" s="115" t="s">
        <v>100</v>
      </c>
      <c r="D5" s="234">
        <f>SUM(I8:J8)</f>
        <v>0</v>
      </c>
      <c r="E5" s="112"/>
      <c r="F5" s="660"/>
      <c r="G5" s="654" t="s">
        <v>100</v>
      </c>
      <c r="H5" s="414" t="s">
        <v>343</v>
      </c>
      <c r="I5" s="184">
        <f>'空床数計算シート(5.8～）'!C$7</f>
        <v>0</v>
      </c>
      <c r="J5" s="184">
        <f>'空床数計算シート(６月②) '!C$7</f>
        <v>0</v>
      </c>
      <c r="K5" s="129"/>
      <c r="M5" s="138"/>
      <c r="N5" s="483"/>
      <c r="O5" s="483"/>
      <c r="P5" s="483"/>
      <c r="Q5" s="123"/>
      <c r="R5" s="123"/>
    </row>
    <row r="6" spans="1:25" ht="33.6" customHeight="1">
      <c r="A6" s="655"/>
      <c r="B6" s="655"/>
      <c r="C6" s="117" t="s">
        <v>102</v>
      </c>
      <c r="D6" s="235">
        <f>SUM(I12:J12)</f>
        <v>0</v>
      </c>
      <c r="E6" s="112"/>
      <c r="F6" s="660"/>
      <c r="G6" s="654"/>
      <c r="H6" s="118" t="s">
        <v>512</v>
      </c>
      <c r="I6" s="184">
        <f>'空床数計算シート(5.8～）'!D$7</f>
        <v>0</v>
      </c>
      <c r="J6" s="184">
        <f>'空床数計算シート(６月②) '!D$7</f>
        <v>0</v>
      </c>
      <c r="K6" s="129"/>
      <c r="M6" s="138"/>
      <c r="N6" s="483"/>
      <c r="O6" s="483"/>
      <c r="P6" s="483"/>
      <c r="Q6" s="123"/>
      <c r="R6" s="123"/>
      <c r="S6" s="120"/>
    </row>
    <row r="7" spans="1:25" ht="33.6" customHeight="1" thickBot="1">
      <c r="A7" s="655"/>
      <c r="B7" s="655"/>
      <c r="C7" s="324" t="s">
        <v>103</v>
      </c>
      <c r="D7" s="323">
        <f>SUM(I16:J16)</f>
        <v>0</v>
      </c>
      <c r="E7" s="112"/>
      <c r="F7" s="660"/>
      <c r="G7" s="654"/>
      <c r="H7" s="415" t="s">
        <v>340</v>
      </c>
      <c r="I7" s="184">
        <f>'空床数計算シート(5.8～）'!E$7</f>
        <v>0</v>
      </c>
      <c r="J7" s="184">
        <f>'空床数計算シート(６月②) '!E$7</f>
        <v>0</v>
      </c>
      <c r="K7" s="129"/>
      <c r="M7" s="484"/>
      <c r="N7" s="483"/>
      <c r="O7" s="483"/>
      <c r="P7" s="483"/>
      <c r="Q7" s="123"/>
      <c r="R7" s="123"/>
    </row>
    <row r="8" spans="1:25" ht="33.6" customHeight="1">
      <c r="A8" s="322"/>
      <c r="B8" s="322"/>
      <c r="C8" s="303"/>
      <c r="D8" s="304"/>
      <c r="E8" s="112"/>
      <c r="F8" s="660"/>
      <c r="G8" s="654"/>
      <c r="H8" s="348" t="s">
        <v>339</v>
      </c>
      <c r="I8" s="186">
        <f>I5-I6-I7</f>
        <v>0</v>
      </c>
      <c r="J8" s="186">
        <f>J5-J6-J7</f>
        <v>0</v>
      </c>
      <c r="K8" s="129"/>
      <c r="M8" s="123"/>
      <c r="N8" s="123"/>
      <c r="O8" s="104"/>
      <c r="P8" s="104"/>
      <c r="Q8" s="129"/>
      <c r="R8" s="129"/>
    </row>
    <row r="9" spans="1:25" ht="33.6" customHeight="1" thickBot="1">
      <c r="A9" s="144"/>
      <c r="B9" s="144"/>
      <c r="C9" s="303"/>
      <c r="D9" s="485"/>
      <c r="E9" s="112"/>
      <c r="F9" s="660"/>
      <c r="G9" s="654" t="s">
        <v>342</v>
      </c>
      <c r="H9" s="345" t="s">
        <v>343</v>
      </c>
      <c r="I9" s="184">
        <f>'空床数計算シート(5.8～）'!H$7</f>
        <v>0</v>
      </c>
      <c r="J9" s="184">
        <f>'空床数計算シート(６月②) '!H$7</f>
        <v>0</v>
      </c>
      <c r="K9" s="129"/>
      <c r="M9" s="123"/>
      <c r="N9" s="123"/>
      <c r="O9" s="104"/>
      <c r="P9" s="104"/>
      <c r="Q9" s="104"/>
      <c r="R9" s="104"/>
    </row>
    <row r="10" spans="1:25" ht="33.6" customHeight="1" thickTop="1">
      <c r="A10" s="109" t="s">
        <v>373</v>
      </c>
      <c r="B10" s="110"/>
      <c r="C10" s="125"/>
      <c r="D10" s="111" t="s">
        <v>105</v>
      </c>
      <c r="E10" s="112"/>
      <c r="F10" s="660"/>
      <c r="G10" s="654"/>
      <c r="H10" s="118" t="s">
        <v>512</v>
      </c>
      <c r="I10" s="184">
        <f>'空床数計算シート(5.8～）'!I$7</f>
        <v>0</v>
      </c>
      <c r="J10" s="184">
        <f>'空床数計算シート(６月②) '!I$7</f>
        <v>0</v>
      </c>
      <c r="K10" s="129"/>
      <c r="M10" s="123"/>
      <c r="N10" s="123"/>
      <c r="O10" s="104"/>
      <c r="P10" s="104"/>
      <c r="Q10" s="104"/>
      <c r="R10" s="104"/>
      <c r="Y10" s="129"/>
    </row>
    <row r="11" spans="1:25" ht="33.6" customHeight="1">
      <c r="A11" s="656" t="s">
        <v>106</v>
      </c>
      <c r="B11" s="656" t="s">
        <v>107</v>
      </c>
      <c r="C11" s="126" t="s">
        <v>108</v>
      </c>
      <c r="D11" s="234">
        <f>SUM(I21:J21)</f>
        <v>0</v>
      </c>
      <c r="E11" s="112"/>
      <c r="F11" s="660"/>
      <c r="G11" s="654"/>
      <c r="H11" s="416" t="s">
        <v>340</v>
      </c>
      <c r="I11" s="184">
        <f>'空床数計算シート(5.8～）'!J$7</f>
        <v>0</v>
      </c>
      <c r="J11" s="184">
        <f>'空床数計算シート(６月②) '!J$7</f>
        <v>0</v>
      </c>
      <c r="K11" s="129"/>
      <c r="M11" s="123"/>
      <c r="N11" s="123"/>
      <c r="O11" s="104"/>
      <c r="P11" s="104"/>
      <c r="Q11" s="104"/>
      <c r="R11" s="104"/>
    </row>
    <row r="12" spans="1:25" ht="33.6" customHeight="1">
      <c r="A12" s="657"/>
      <c r="B12" s="657"/>
      <c r="C12" s="126" t="s">
        <v>102</v>
      </c>
      <c r="D12" s="424">
        <f>SUM(I22:J22)</f>
        <v>0</v>
      </c>
      <c r="E12" s="112"/>
      <c r="F12" s="660"/>
      <c r="G12" s="654"/>
      <c r="H12" s="417" t="s">
        <v>339</v>
      </c>
      <c r="I12" s="187">
        <f>I9-I10-I11</f>
        <v>0</v>
      </c>
      <c r="J12" s="187">
        <f>J9-J10-J11</f>
        <v>0</v>
      </c>
      <c r="K12" s="129"/>
      <c r="M12" s="123"/>
      <c r="N12" s="123"/>
      <c r="O12" s="104"/>
      <c r="P12" s="104"/>
      <c r="Q12" s="104"/>
      <c r="R12" s="104"/>
    </row>
    <row r="13" spans="1:25" ht="33.6" customHeight="1" thickBot="1">
      <c r="A13" s="658"/>
      <c r="B13" s="658"/>
      <c r="C13" s="126" t="s">
        <v>103</v>
      </c>
      <c r="D13" s="418">
        <f>SUM(I23:J23)+SUM(I27:J27)</f>
        <v>0</v>
      </c>
      <c r="E13" s="112"/>
      <c r="F13" s="660"/>
      <c r="G13" s="661" t="s">
        <v>2</v>
      </c>
      <c r="H13" s="345" t="s">
        <v>343</v>
      </c>
      <c r="I13" s="184">
        <f>'空床数計算シート(5.8～）'!M$7</f>
        <v>0</v>
      </c>
      <c r="J13" s="188">
        <f>'空床数計算シート(６月②) '!M$7</f>
        <v>0</v>
      </c>
      <c r="K13" s="129"/>
      <c r="M13" s="123"/>
      <c r="N13" s="123"/>
      <c r="O13" s="104"/>
      <c r="P13" s="104"/>
      <c r="Q13" s="104"/>
      <c r="R13" s="104"/>
    </row>
    <row r="14" spans="1:25" ht="33.6" customHeight="1" thickTop="1">
      <c r="A14" s="127"/>
      <c r="B14" s="128"/>
      <c r="C14" s="128"/>
      <c r="D14" s="128"/>
      <c r="E14" s="112"/>
      <c r="F14" s="660"/>
      <c r="G14" s="662"/>
      <c r="H14" s="118" t="s">
        <v>512</v>
      </c>
      <c r="I14" s="184">
        <f>'空床数計算シート(5.8～）'!N$7</f>
        <v>0</v>
      </c>
      <c r="J14" s="188">
        <f>'空床数計算シート(６月②) '!N$7</f>
        <v>0</v>
      </c>
      <c r="K14" s="129"/>
      <c r="M14" s="123"/>
      <c r="N14" s="123"/>
      <c r="O14" s="104"/>
      <c r="P14" s="104"/>
      <c r="Q14" s="104"/>
      <c r="R14" s="104"/>
    </row>
    <row r="15" spans="1:25" ht="33.6" customHeight="1">
      <c r="A15" s="130"/>
      <c r="B15" s="129"/>
      <c r="C15" s="129"/>
      <c r="D15" s="129"/>
      <c r="E15" s="112"/>
      <c r="F15" s="660"/>
      <c r="G15" s="662"/>
      <c r="H15" s="415" t="s">
        <v>340</v>
      </c>
      <c r="I15" s="184">
        <f>'空床数計算シート(5.8～）'!O$7</f>
        <v>0</v>
      </c>
      <c r="J15" s="188">
        <f>'空床数計算シート(６月②) '!O$7</f>
        <v>0</v>
      </c>
      <c r="K15" s="129"/>
      <c r="M15" s="123"/>
      <c r="N15" s="123"/>
      <c r="O15" s="104"/>
      <c r="P15" s="104"/>
      <c r="Q15" s="104"/>
      <c r="R15" s="104"/>
      <c r="X15" s="129"/>
    </row>
    <row r="16" spans="1:25" ht="33.6" customHeight="1">
      <c r="A16" s="653"/>
      <c r="B16" s="425"/>
      <c r="C16" s="425"/>
      <c r="D16" s="425"/>
      <c r="E16" s="112"/>
      <c r="F16" s="660"/>
      <c r="G16" s="663"/>
      <c r="H16" s="348" t="s">
        <v>339</v>
      </c>
      <c r="I16" s="187">
        <f t="shared" ref="I16:J16" si="0">I13-I14-I15</f>
        <v>0</v>
      </c>
      <c r="J16" s="187">
        <f t="shared" si="0"/>
        <v>0</v>
      </c>
      <c r="K16" s="129"/>
      <c r="N16" s="123"/>
      <c r="O16" s="129"/>
      <c r="P16" s="129"/>
      <c r="Q16" s="129"/>
      <c r="R16" s="129"/>
      <c r="S16" s="129"/>
      <c r="Y16" s="129"/>
    </row>
    <row r="17" spans="1:19" ht="33.6" customHeight="1">
      <c r="A17" s="653"/>
      <c r="B17" s="404"/>
      <c r="C17" s="404"/>
      <c r="D17" s="404"/>
      <c r="E17" s="659" t="s">
        <v>112</v>
      </c>
      <c r="F17" s="659"/>
      <c r="G17" s="659"/>
      <c r="H17" s="659"/>
      <c r="I17" s="659"/>
      <c r="J17" s="659"/>
      <c r="K17" s="659"/>
      <c r="M17" s="129"/>
      <c r="N17" s="104"/>
      <c r="O17" s="104"/>
      <c r="P17" s="104"/>
      <c r="Q17" s="104"/>
      <c r="R17" s="104"/>
      <c r="S17" s="129"/>
    </row>
    <row r="18" spans="1:19" ht="33.6" customHeight="1">
      <c r="A18" s="427"/>
      <c r="B18" s="428"/>
      <c r="C18" s="428"/>
      <c r="D18" s="129"/>
      <c r="E18" s="659"/>
      <c r="F18" s="659"/>
      <c r="G18" s="659"/>
      <c r="H18" s="659"/>
      <c r="I18" s="659"/>
      <c r="J18" s="659"/>
      <c r="K18" s="659"/>
      <c r="L18" s="129"/>
      <c r="M18" s="129"/>
      <c r="N18" s="104"/>
      <c r="O18" s="104"/>
      <c r="P18" s="104"/>
      <c r="Q18" s="104"/>
      <c r="R18" s="104"/>
    </row>
    <row r="19" spans="1:19" ht="33.6" customHeight="1">
      <c r="A19" s="427"/>
      <c r="B19" s="428"/>
      <c r="C19" s="428"/>
      <c r="D19" s="308"/>
      <c r="E19" s="486"/>
      <c r="G19" s="347" t="s">
        <v>374</v>
      </c>
      <c r="H19" s="123"/>
      <c r="I19" s="129"/>
      <c r="J19" s="129"/>
      <c r="K19" s="305"/>
      <c r="L19" s="308"/>
      <c r="M19" s="123"/>
      <c r="N19" s="104"/>
      <c r="O19" s="104"/>
      <c r="P19" s="104"/>
      <c r="Q19" s="104"/>
      <c r="R19" s="104"/>
    </row>
    <row r="20" spans="1:19" ht="33.6" customHeight="1">
      <c r="A20" s="427"/>
      <c r="B20" s="428"/>
      <c r="C20" s="428"/>
      <c r="D20" s="129"/>
      <c r="E20" s="112"/>
      <c r="G20" s="664" t="s">
        <v>353</v>
      </c>
      <c r="H20" s="665"/>
      <c r="I20" s="342" t="s">
        <v>480</v>
      </c>
      <c r="J20" s="342" t="s">
        <v>544</v>
      </c>
      <c r="K20" s="409"/>
      <c r="L20" s="308"/>
      <c r="M20" s="129"/>
      <c r="N20" s="104"/>
      <c r="O20" s="104"/>
      <c r="P20" s="104"/>
      <c r="Q20" s="104"/>
      <c r="R20" s="104"/>
    </row>
    <row r="21" spans="1:19" ht="33.6" customHeight="1">
      <c r="A21" s="427"/>
      <c r="B21" s="429"/>
      <c r="C21" s="429"/>
      <c r="D21" s="426"/>
      <c r="E21" s="112"/>
      <c r="G21" s="666" t="s">
        <v>354</v>
      </c>
      <c r="H21" s="667"/>
      <c r="I21" s="131">
        <f>'空床数計算シート(5.8～）'!S$7</f>
        <v>0</v>
      </c>
      <c r="J21" s="131">
        <f>'空床数計算シート(６月②) '!S$7</f>
        <v>0</v>
      </c>
      <c r="K21" s="305"/>
      <c r="L21" s="308"/>
      <c r="M21" s="129"/>
      <c r="N21" s="104"/>
      <c r="O21" s="104"/>
      <c r="P21" s="104"/>
      <c r="Q21" s="104"/>
      <c r="R21" s="104"/>
    </row>
    <row r="22" spans="1:19" ht="33.6" customHeight="1">
      <c r="A22" s="409"/>
      <c r="B22" s="409"/>
      <c r="C22" s="409"/>
      <c r="D22" s="409"/>
      <c r="E22" s="112"/>
      <c r="G22" s="666" t="s">
        <v>352</v>
      </c>
      <c r="H22" s="667"/>
      <c r="I22" s="131">
        <f>'空床数計算シート(5.8～）'!T$7</f>
        <v>0</v>
      </c>
      <c r="J22" s="131">
        <f>'空床数計算シート(６月②) '!T$7</f>
        <v>0</v>
      </c>
      <c r="K22" s="302"/>
      <c r="L22" s="308"/>
      <c r="M22" s="129"/>
      <c r="N22" s="104"/>
      <c r="O22" s="104"/>
      <c r="P22" s="104"/>
      <c r="Q22" s="104"/>
      <c r="R22" s="104"/>
    </row>
    <row r="23" spans="1:19" ht="33.6" customHeight="1">
      <c r="A23" s="338"/>
      <c r="B23" s="338"/>
      <c r="C23" s="338"/>
      <c r="D23" s="338"/>
      <c r="E23" s="129"/>
      <c r="G23" s="666" t="s">
        <v>356</v>
      </c>
      <c r="H23" s="667"/>
      <c r="I23" s="131">
        <f>'空床数計算シート(5.8～）'!U$7</f>
        <v>0</v>
      </c>
      <c r="J23" s="131">
        <f>'空床数計算シート(６月②) '!U$7</f>
        <v>0</v>
      </c>
      <c r="L23" s="308"/>
      <c r="M23" s="123"/>
      <c r="N23" s="104"/>
      <c r="O23" s="104"/>
      <c r="P23" s="104"/>
      <c r="Q23" s="104"/>
      <c r="R23" s="104"/>
    </row>
    <row r="24" spans="1:19" ht="33.6" customHeight="1">
      <c r="B24" s="478"/>
      <c r="C24" s="478"/>
      <c r="D24" s="478"/>
      <c r="E24" s="129"/>
      <c r="G24" s="140"/>
      <c r="L24" s="308"/>
      <c r="M24" s="129"/>
      <c r="N24" s="104"/>
      <c r="O24" s="104"/>
      <c r="P24" s="104"/>
      <c r="Q24" s="104"/>
      <c r="R24" s="104"/>
    </row>
    <row r="25" spans="1:19" ht="33.6" customHeight="1">
      <c r="A25" s="308"/>
      <c r="B25" s="308"/>
      <c r="C25" s="308"/>
      <c r="D25" s="308"/>
      <c r="E25" s="129"/>
      <c r="G25" s="347" t="s">
        <v>374</v>
      </c>
      <c r="H25" s="106"/>
      <c r="L25" s="308"/>
      <c r="M25" s="129"/>
      <c r="N25" s="104"/>
      <c r="O25" s="104"/>
      <c r="P25" s="104"/>
      <c r="Q25" s="104"/>
      <c r="R25" s="104"/>
    </row>
    <row r="26" spans="1:19" ht="33.6" customHeight="1">
      <c r="E26" s="129"/>
      <c r="G26" s="670" t="s">
        <v>494</v>
      </c>
      <c r="H26" s="671"/>
      <c r="I26" s="342" t="s">
        <v>372</v>
      </c>
      <c r="J26" s="342" t="s">
        <v>472</v>
      </c>
      <c r="L26" s="308"/>
      <c r="M26" s="129"/>
      <c r="N26" s="104"/>
      <c r="O26" s="104"/>
      <c r="P26" s="104"/>
      <c r="Q26" s="104"/>
      <c r="R26" s="104"/>
    </row>
    <row r="27" spans="1:19" ht="33.6" customHeight="1">
      <c r="E27" s="129"/>
      <c r="G27" s="668" t="s">
        <v>567</v>
      </c>
      <c r="H27" s="668"/>
      <c r="I27" s="462">
        <f>'空床数計算シート(5.8～）'!$W$7</f>
        <v>0</v>
      </c>
      <c r="J27" s="462">
        <f>'空床数計算シート(６月②) '!W7</f>
        <v>0</v>
      </c>
      <c r="L27" s="308"/>
      <c r="M27" s="129"/>
      <c r="N27" s="104"/>
      <c r="O27" s="104"/>
      <c r="P27" s="104"/>
      <c r="Q27" s="129"/>
      <c r="R27" s="104"/>
    </row>
    <row r="28" spans="1:19" ht="33.6" customHeight="1">
      <c r="E28" s="129"/>
      <c r="L28" s="308"/>
      <c r="M28" s="129"/>
      <c r="N28" s="104"/>
      <c r="O28" s="104"/>
      <c r="P28" s="104"/>
      <c r="Q28" s="104"/>
      <c r="R28" s="104"/>
    </row>
    <row r="29" spans="1:19" ht="33.6" customHeight="1">
      <c r="E29" s="129"/>
      <c r="L29" s="308"/>
      <c r="M29" s="123"/>
      <c r="N29" s="123"/>
      <c r="O29" s="129"/>
      <c r="P29" s="129"/>
      <c r="Q29" s="129"/>
      <c r="R29" s="129"/>
    </row>
    <row r="30" spans="1:19" ht="31.5" customHeight="1">
      <c r="E30" s="338"/>
      <c r="L30" s="302"/>
      <c r="N30" s="302"/>
      <c r="O30" s="302"/>
      <c r="P30" s="302"/>
      <c r="Q30" s="302"/>
      <c r="R30" s="302"/>
    </row>
    <row r="31" spans="1:19" ht="31.5" customHeight="1">
      <c r="E31" s="134"/>
      <c r="L31" s="478"/>
      <c r="M31" s="478"/>
      <c r="N31" s="478"/>
      <c r="O31" s="478"/>
      <c r="P31" s="478"/>
      <c r="Q31" s="478"/>
      <c r="R31" s="478"/>
    </row>
    <row r="32" spans="1:19" ht="31.5" customHeight="1">
      <c r="E32" s="134"/>
      <c r="L32" s="308"/>
      <c r="M32" s="302"/>
      <c r="N32" s="302"/>
      <c r="O32" s="302"/>
      <c r="P32" s="139"/>
      <c r="Q32" s="139"/>
      <c r="R32" s="139"/>
    </row>
    <row r="33" spans="5:17" ht="31.5" customHeight="1">
      <c r="E33" s="409"/>
      <c r="L33" s="308"/>
      <c r="M33" s="302"/>
      <c r="N33" s="302"/>
      <c r="O33" s="302"/>
      <c r="P33" s="139"/>
      <c r="Q33" s="139"/>
    </row>
    <row r="34" spans="5:17" ht="31.5" customHeight="1">
      <c r="L34" s="308"/>
    </row>
    <row r="35" spans="5:17" ht="31.5" customHeight="1">
      <c r="L35" s="308"/>
    </row>
    <row r="36" spans="5:17" ht="34.15" customHeight="1"/>
    <row r="37" spans="5:17" ht="31.5" customHeight="1"/>
    <row r="38" spans="5:17" ht="31.5" customHeight="1"/>
    <row r="39" spans="5:17" ht="31.5" customHeight="1"/>
    <row r="40" spans="5:17" ht="31.5" customHeight="1"/>
    <row r="41" spans="5:17" ht="31.5" customHeight="1"/>
    <row r="42" spans="5:17" ht="31.5" customHeight="1"/>
    <row r="43" spans="5:17" ht="31.5" customHeight="1"/>
    <row r="44" spans="5:17" ht="31.5" customHeight="1"/>
    <row r="45" spans="5:17" ht="31.5" customHeight="1"/>
  </sheetData>
  <sheetProtection algorithmName="SHA-512" hashValue="l3iHtNy9Gm6V5CCZAvj4qbLtHvOG7LJJ2W/T/PbuQhXK0oyVW7fw1lKSwpsX1pWkGERKMsYs6EVpRT5JUO4U5A==" saltValue="X0jXLv+kBH6f+/22mDdvEQ==" spinCount="100000" sheet="1" objects="1" scenarios="1"/>
  <mergeCells count="17">
    <mergeCell ref="A5:A7"/>
    <mergeCell ref="B5:B7"/>
    <mergeCell ref="G5:G8"/>
    <mergeCell ref="G9:G12"/>
    <mergeCell ref="A11:A13"/>
    <mergeCell ref="B11:B13"/>
    <mergeCell ref="G13:G16"/>
    <mergeCell ref="A16:A17"/>
    <mergeCell ref="E17:K18"/>
    <mergeCell ref="G23:H23"/>
    <mergeCell ref="N3:O3"/>
    <mergeCell ref="G26:H26"/>
    <mergeCell ref="G27:H27"/>
    <mergeCell ref="F4:F16"/>
    <mergeCell ref="G20:H20"/>
    <mergeCell ref="G21:H21"/>
    <mergeCell ref="G22:H22"/>
  </mergeCells>
  <phoneticPr fontId="2"/>
  <printOptions horizontalCentered="1"/>
  <pageMargins left="0.39370078740157483" right="0" top="0.19685039370078741" bottom="0.19685039370078741" header="0" footer="0"/>
  <pageSetup paperSize="9" scale="89" orientation="portrait" horizontalDpi="1200" verticalDpi="1200"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1"/>
  <sheetViews>
    <sheetView view="pageBreakPreview" topLeftCell="A25" zoomScale="85" zoomScaleNormal="85" zoomScaleSheetLayoutView="85" workbookViewId="0">
      <selection activeCell="W10" sqref="W10"/>
    </sheetView>
  </sheetViews>
  <sheetFormatPr defaultColWidth="9" defaultRowHeight="13.5"/>
  <cols>
    <col min="1" max="16" width="5.625" style="105" customWidth="1"/>
    <col min="17" max="17" width="4.5" style="105" customWidth="1"/>
    <col min="18" max="21" width="6.625" style="105" customWidth="1"/>
    <col min="22" max="22" width="3.75" style="105" customWidth="1"/>
    <col min="23" max="23" width="11.75" style="105" customWidth="1"/>
    <col min="24" max="24" width="3.75" style="105" customWidth="1"/>
    <col min="25" max="27" width="9" style="105"/>
    <col min="28" max="28" width="4.125" style="105" customWidth="1"/>
    <col min="29" max="29" width="9" style="105" customWidth="1"/>
    <col min="30" max="16384" width="9" style="105"/>
  </cols>
  <sheetData>
    <row r="1" spans="1:31" ht="18.75" customHeight="1">
      <c r="A1" s="294" t="s">
        <v>485</v>
      </c>
      <c r="B1" s="292"/>
      <c r="C1" s="292"/>
      <c r="D1" s="292"/>
      <c r="E1" s="292"/>
      <c r="F1" s="295"/>
      <c r="G1" s="292"/>
      <c r="H1" s="292"/>
      <c r="I1" s="104"/>
      <c r="J1" s="104"/>
      <c r="K1" s="104"/>
    </row>
    <row r="2" spans="1:31" ht="18.75" customHeight="1">
      <c r="A2" s="294" t="s">
        <v>542</v>
      </c>
      <c r="B2" s="292"/>
      <c r="C2" s="292"/>
      <c r="D2" s="292"/>
      <c r="E2" s="292"/>
      <c r="F2" s="295"/>
      <c r="H2" s="296"/>
      <c r="I2" s="141"/>
      <c r="J2" s="141"/>
      <c r="K2" s="104"/>
    </row>
    <row r="3" spans="1:31">
      <c r="A3" s="103"/>
      <c r="B3" s="104"/>
      <c r="C3" s="104"/>
      <c r="D3" s="104"/>
      <c r="E3" s="104"/>
      <c r="F3" s="106"/>
      <c r="G3" s="104"/>
      <c r="H3" s="104"/>
      <c r="I3" s="141"/>
      <c r="J3" s="141"/>
      <c r="K3" s="104"/>
    </row>
    <row r="4" spans="1:31" ht="18.75" customHeight="1">
      <c r="A4" s="672" t="s">
        <v>114</v>
      </c>
      <c r="B4" s="673"/>
      <c r="C4" s="673"/>
      <c r="D4" s="673"/>
      <c r="E4" s="673"/>
      <c r="F4" s="673"/>
      <c r="G4" s="673"/>
      <c r="H4" s="673"/>
      <c r="I4" s="673"/>
      <c r="J4" s="673"/>
      <c r="K4" s="673"/>
      <c r="L4" s="673"/>
      <c r="M4" s="673"/>
      <c r="N4" s="673"/>
      <c r="O4" s="673"/>
      <c r="P4" s="674"/>
      <c r="Q4" s="104"/>
      <c r="R4" s="675" t="s">
        <v>115</v>
      </c>
      <c r="S4" s="676"/>
      <c r="T4" s="676"/>
      <c r="U4" s="677"/>
      <c r="V4" s="142"/>
      <c r="W4" s="713" t="s">
        <v>493</v>
      </c>
      <c r="X4" s="142"/>
      <c r="Y4" s="681" t="s">
        <v>178</v>
      </c>
      <c r="Z4" s="682"/>
      <c r="AA4" s="683"/>
      <c r="AB4" s="143"/>
      <c r="AC4" s="681" t="s">
        <v>495</v>
      </c>
      <c r="AD4" s="682"/>
      <c r="AE4" s="683"/>
    </row>
    <row r="5" spans="1:31" ht="13.15" customHeight="1">
      <c r="A5" s="687" t="s">
        <v>99</v>
      </c>
      <c r="B5" s="688"/>
      <c r="C5" s="688"/>
      <c r="D5" s="688"/>
      <c r="E5" s="688"/>
      <c r="F5" s="688"/>
      <c r="G5" s="688"/>
      <c r="H5" s="688"/>
      <c r="I5" s="688"/>
      <c r="J5" s="688"/>
      <c r="K5" s="688"/>
      <c r="L5" s="688"/>
      <c r="M5" s="688"/>
      <c r="N5" s="688"/>
      <c r="O5" s="689"/>
      <c r="P5" s="690"/>
      <c r="Q5" s="104"/>
      <c r="R5" s="678"/>
      <c r="S5" s="679"/>
      <c r="T5" s="679"/>
      <c r="U5" s="680"/>
      <c r="V5" s="144"/>
      <c r="W5" s="714"/>
      <c r="X5" s="144"/>
      <c r="Y5" s="684"/>
      <c r="Z5" s="685"/>
      <c r="AA5" s="686"/>
      <c r="AB5" s="143"/>
      <c r="AC5" s="684"/>
      <c r="AD5" s="685"/>
      <c r="AE5" s="686"/>
    </row>
    <row r="6" spans="1:31" ht="30" customHeight="1">
      <c r="A6" s="145"/>
      <c r="B6" s="693" t="s">
        <v>100</v>
      </c>
      <c r="C6" s="693"/>
      <c r="D6" s="693"/>
      <c r="E6" s="693"/>
      <c r="F6" s="693"/>
      <c r="G6" s="693" t="s">
        <v>102</v>
      </c>
      <c r="H6" s="693"/>
      <c r="I6" s="693"/>
      <c r="J6" s="693"/>
      <c r="K6" s="693"/>
      <c r="L6" s="693" t="s">
        <v>103</v>
      </c>
      <c r="M6" s="693"/>
      <c r="N6" s="693"/>
      <c r="O6" s="694"/>
      <c r="P6" s="695"/>
      <c r="Q6" s="104"/>
      <c r="R6" s="145"/>
      <c r="S6" s="480" t="s">
        <v>108</v>
      </c>
      <c r="T6" s="480" t="s">
        <v>102</v>
      </c>
      <c r="U6" s="481" t="s">
        <v>103</v>
      </c>
      <c r="W6" s="488" t="s">
        <v>103</v>
      </c>
      <c r="Y6" s="696" t="s">
        <v>116</v>
      </c>
      <c r="Z6" s="698" t="s">
        <v>180</v>
      </c>
      <c r="AA6" s="691" t="s">
        <v>181</v>
      </c>
      <c r="AC6" s="696" t="s">
        <v>116</v>
      </c>
      <c r="AD6" s="698" t="s">
        <v>180</v>
      </c>
      <c r="AE6" s="691" t="s">
        <v>181</v>
      </c>
    </row>
    <row r="7" spans="1:31" ht="24.95" customHeight="1">
      <c r="A7" s="148" t="s">
        <v>101</v>
      </c>
      <c r="B7" s="149">
        <f t="shared" ref="B7:P7" si="0">SUM(B10:B33)</f>
        <v>0</v>
      </c>
      <c r="C7" s="149">
        <f t="shared" si="0"/>
        <v>0</v>
      </c>
      <c r="D7" s="149">
        <f t="shared" si="0"/>
        <v>0</v>
      </c>
      <c r="E7" s="149">
        <f t="shared" si="0"/>
        <v>0</v>
      </c>
      <c r="F7" s="149">
        <f t="shared" si="0"/>
        <v>0</v>
      </c>
      <c r="G7" s="149">
        <f t="shared" si="0"/>
        <v>0</v>
      </c>
      <c r="H7" s="149">
        <f t="shared" si="0"/>
        <v>0</v>
      </c>
      <c r="I7" s="149">
        <f t="shared" si="0"/>
        <v>0</v>
      </c>
      <c r="J7" s="149">
        <f t="shared" si="0"/>
        <v>0</v>
      </c>
      <c r="K7" s="149">
        <f t="shared" si="0"/>
        <v>0</v>
      </c>
      <c r="L7" s="149">
        <f t="shared" si="0"/>
        <v>0</v>
      </c>
      <c r="M7" s="149">
        <f t="shared" si="0"/>
        <v>0</v>
      </c>
      <c r="N7" s="149">
        <f t="shared" si="0"/>
        <v>0</v>
      </c>
      <c r="O7" s="149">
        <f t="shared" si="0"/>
        <v>0</v>
      </c>
      <c r="P7" s="150">
        <f t="shared" si="0"/>
        <v>0</v>
      </c>
      <c r="Q7" s="106"/>
      <c r="R7" s="148" t="s">
        <v>101</v>
      </c>
      <c r="S7" s="149">
        <f>SUM(S10:S33)</f>
        <v>0</v>
      </c>
      <c r="T7" s="149">
        <f>SUM(T10:T33)</f>
        <v>0</v>
      </c>
      <c r="U7" s="150">
        <f>SUM(U10:U33)</f>
        <v>0</v>
      </c>
      <c r="W7" s="489">
        <f>SUM(W10:W33)</f>
        <v>0</v>
      </c>
      <c r="Y7" s="697"/>
      <c r="Z7" s="699"/>
      <c r="AA7" s="692"/>
      <c r="AC7" s="697"/>
      <c r="AD7" s="699"/>
      <c r="AE7" s="692"/>
    </row>
    <row r="8" spans="1:31" ht="24.95" customHeight="1">
      <c r="A8" s="135"/>
      <c r="B8" s="151"/>
      <c r="C8" s="151"/>
      <c r="D8" s="151"/>
      <c r="E8" s="151"/>
      <c r="F8" s="151"/>
      <c r="G8" s="151"/>
      <c r="H8" s="151"/>
      <c r="I8" s="151"/>
      <c r="J8" s="151"/>
      <c r="K8" s="151"/>
      <c r="L8" s="151"/>
      <c r="M8" s="151"/>
      <c r="N8" s="151"/>
      <c r="O8" s="151"/>
      <c r="P8" s="151"/>
      <c r="Q8" s="104"/>
      <c r="R8" s="135"/>
      <c r="S8" s="151"/>
      <c r="T8" s="151"/>
      <c r="U8" s="151"/>
      <c r="W8" s="151"/>
      <c r="Y8" s="697"/>
      <c r="Z8" s="699"/>
      <c r="AA8" s="692"/>
      <c r="AC8" s="697"/>
      <c r="AD8" s="699"/>
      <c r="AE8" s="692"/>
    </row>
    <row r="9" spans="1:31" ht="60" customHeight="1">
      <c r="A9" s="190" t="s">
        <v>182</v>
      </c>
      <c r="B9" s="287" t="s">
        <v>333</v>
      </c>
      <c r="C9" s="287" t="s">
        <v>332</v>
      </c>
      <c r="D9" s="287" t="s">
        <v>513</v>
      </c>
      <c r="E9" s="287" t="s">
        <v>514</v>
      </c>
      <c r="F9" s="287" t="s">
        <v>338</v>
      </c>
      <c r="G9" s="287" t="s">
        <v>333</v>
      </c>
      <c r="H9" s="287" t="s">
        <v>332</v>
      </c>
      <c r="I9" s="287" t="s">
        <v>513</v>
      </c>
      <c r="J9" s="287" t="s">
        <v>514</v>
      </c>
      <c r="K9" s="287" t="s">
        <v>338</v>
      </c>
      <c r="L9" s="287" t="s">
        <v>333</v>
      </c>
      <c r="M9" s="287" t="s">
        <v>332</v>
      </c>
      <c r="N9" s="287" t="s">
        <v>513</v>
      </c>
      <c r="O9" s="287" t="s">
        <v>514</v>
      </c>
      <c r="P9" s="314" t="s">
        <v>338</v>
      </c>
      <c r="Q9" s="104"/>
      <c r="R9" s="190" t="s">
        <v>182</v>
      </c>
      <c r="S9" s="152" t="s">
        <v>111</v>
      </c>
      <c r="T9" s="152" t="s">
        <v>111</v>
      </c>
      <c r="U9" s="153" t="s">
        <v>111</v>
      </c>
      <c r="W9" s="490" t="s">
        <v>111</v>
      </c>
      <c r="Y9" s="697"/>
      <c r="Z9" s="699"/>
      <c r="AA9" s="692"/>
      <c r="AC9" s="697"/>
      <c r="AD9" s="699"/>
      <c r="AE9" s="692"/>
    </row>
    <row r="10" spans="1:31" ht="24.95" customHeight="1">
      <c r="A10" s="154" t="s">
        <v>190</v>
      </c>
      <c r="B10" s="223"/>
      <c r="C10" s="223"/>
      <c r="D10" s="223"/>
      <c r="E10" s="223"/>
      <c r="F10" s="155">
        <f t="shared" ref="F10:F33" si="1">C10-D10-E10</f>
        <v>0</v>
      </c>
      <c r="G10" s="223"/>
      <c r="H10" s="223"/>
      <c r="I10" s="223"/>
      <c r="J10" s="223"/>
      <c r="K10" s="155">
        <f t="shared" ref="K10:K33" si="2">H10-I10-J10</f>
        <v>0</v>
      </c>
      <c r="L10" s="223"/>
      <c r="M10" s="223"/>
      <c r="N10" s="223"/>
      <c r="O10" s="405"/>
      <c r="P10" s="156">
        <f t="shared" ref="P10:P33" si="3">M10-N10-O10</f>
        <v>0</v>
      </c>
      <c r="Q10" s="104"/>
      <c r="R10" s="154" t="s">
        <v>190</v>
      </c>
      <c r="S10" s="223"/>
      <c r="T10" s="223"/>
      <c r="U10" s="224"/>
      <c r="W10" s="491"/>
      <c r="Y10" s="157">
        <f t="shared" ref="Y10:Y33" si="4">(B10+G10)*2+(L10)*1</f>
        <v>0</v>
      </c>
      <c r="Z10" s="158">
        <f t="shared" ref="Z10:Z33" si="5">SUM(S10:U10)</f>
        <v>0</v>
      </c>
      <c r="AA10" s="479" t="str">
        <f t="shared" ref="AA10:AA33" si="6">IF(Y10&lt;Z10,"×","○")</f>
        <v>○</v>
      </c>
      <c r="AC10" s="157">
        <f t="shared" ref="AC10:AC33" si="7">(B10+G10)*2+(L10)*2</f>
        <v>0</v>
      </c>
      <c r="AD10" s="158">
        <f>SUM(S10:U10,W10)</f>
        <v>0</v>
      </c>
      <c r="AE10" s="487" t="str">
        <f t="shared" ref="AE10:AE33" si="8">IF(AC10&lt;AD10,"×","○")</f>
        <v>○</v>
      </c>
    </row>
    <row r="11" spans="1:31" ht="24.95" customHeight="1">
      <c r="A11" s="154" t="s">
        <v>191</v>
      </c>
      <c r="B11" s="223"/>
      <c r="C11" s="223"/>
      <c r="D11" s="223"/>
      <c r="E11" s="223"/>
      <c r="F11" s="155">
        <f t="shared" si="1"/>
        <v>0</v>
      </c>
      <c r="G11" s="223"/>
      <c r="H11" s="223"/>
      <c r="I11" s="223"/>
      <c r="J11" s="223"/>
      <c r="K11" s="155">
        <f t="shared" si="2"/>
        <v>0</v>
      </c>
      <c r="L11" s="223"/>
      <c r="M11" s="223"/>
      <c r="N11" s="223"/>
      <c r="O11" s="405"/>
      <c r="P11" s="156">
        <f t="shared" si="3"/>
        <v>0</v>
      </c>
      <c r="Q11" s="104"/>
      <c r="R11" s="154" t="s">
        <v>191</v>
      </c>
      <c r="S11" s="223"/>
      <c r="T11" s="223"/>
      <c r="U11" s="224"/>
      <c r="W11" s="491"/>
      <c r="Y11" s="157">
        <f t="shared" si="4"/>
        <v>0</v>
      </c>
      <c r="Z11" s="158">
        <f t="shared" si="5"/>
        <v>0</v>
      </c>
      <c r="AA11" s="479" t="str">
        <f t="shared" si="6"/>
        <v>○</v>
      </c>
      <c r="AC11" s="157">
        <f t="shared" si="7"/>
        <v>0</v>
      </c>
      <c r="AD11" s="158">
        <f t="shared" ref="AD11:AD33" si="9">SUM(S11:U11,W11)</f>
        <v>0</v>
      </c>
      <c r="AE11" s="487" t="str">
        <f t="shared" si="8"/>
        <v>○</v>
      </c>
    </row>
    <row r="12" spans="1:31" ht="24.95" customHeight="1">
      <c r="A12" s="154" t="s">
        <v>192</v>
      </c>
      <c r="B12" s="223"/>
      <c r="C12" s="223"/>
      <c r="D12" s="223"/>
      <c r="E12" s="223"/>
      <c r="F12" s="155">
        <f t="shared" si="1"/>
        <v>0</v>
      </c>
      <c r="G12" s="223"/>
      <c r="H12" s="223"/>
      <c r="I12" s="223"/>
      <c r="J12" s="223"/>
      <c r="K12" s="155">
        <f t="shared" si="2"/>
        <v>0</v>
      </c>
      <c r="L12" s="223"/>
      <c r="M12" s="223"/>
      <c r="N12" s="223"/>
      <c r="O12" s="405"/>
      <c r="P12" s="156">
        <f t="shared" si="3"/>
        <v>0</v>
      </c>
      <c r="Q12" s="104"/>
      <c r="R12" s="154" t="s">
        <v>192</v>
      </c>
      <c r="S12" s="223"/>
      <c r="T12" s="223"/>
      <c r="U12" s="224"/>
      <c r="W12" s="491"/>
      <c r="Y12" s="157">
        <f t="shared" si="4"/>
        <v>0</v>
      </c>
      <c r="Z12" s="158">
        <f t="shared" si="5"/>
        <v>0</v>
      </c>
      <c r="AA12" s="479" t="str">
        <f t="shared" si="6"/>
        <v>○</v>
      </c>
      <c r="AC12" s="157">
        <f t="shared" si="7"/>
        <v>0</v>
      </c>
      <c r="AD12" s="158">
        <f t="shared" si="9"/>
        <v>0</v>
      </c>
      <c r="AE12" s="487" t="str">
        <f t="shared" si="8"/>
        <v>○</v>
      </c>
    </row>
    <row r="13" spans="1:31" ht="24.95" customHeight="1">
      <c r="A13" s="154" t="s">
        <v>193</v>
      </c>
      <c r="B13" s="223"/>
      <c r="C13" s="223"/>
      <c r="D13" s="223"/>
      <c r="E13" s="223"/>
      <c r="F13" s="155">
        <f t="shared" si="1"/>
        <v>0</v>
      </c>
      <c r="G13" s="223"/>
      <c r="H13" s="223"/>
      <c r="I13" s="223"/>
      <c r="J13" s="223"/>
      <c r="K13" s="155">
        <f t="shared" si="2"/>
        <v>0</v>
      </c>
      <c r="L13" s="223"/>
      <c r="M13" s="223"/>
      <c r="N13" s="223"/>
      <c r="O13" s="405"/>
      <c r="P13" s="156">
        <f t="shared" si="3"/>
        <v>0</v>
      </c>
      <c r="Q13" s="104"/>
      <c r="R13" s="154" t="s">
        <v>193</v>
      </c>
      <c r="S13" s="223"/>
      <c r="T13" s="223"/>
      <c r="U13" s="224"/>
      <c r="W13" s="491"/>
      <c r="Y13" s="157">
        <f t="shared" si="4"/>
        <v>0</v>
      </c>
      <c r="Z13" s="158">
        <f t="shared" si="5"/>
        <v>0</v>
      </c>
      <c r="AA13" s="479" t="str">
        <f t="shared" si="6"/>
        <v>○</v>
      </c>
      <c r="AC13" s="157">
        <f t="shared" si="7"/>
        <v>0</v>
      </c>
      <c r="AD13" s="158">
        <f t="shared" si="9"/>
        <v>0</v>
      </c>
      <c r="AE13" s="487" t="str">
        <f t="shared" si="8"/>
        <v>○</v>
      </c>
    </row>
    <row r="14" spans="1:31" ht="24.95" customHeight="1">
      <c r="A14" s="154" t="s">
        <v>194</v>
      </c>
      <c r="B14" s="223"/>
      <c r="C14" s="223"/>
      <c r="D14" s="223"/>
      <c r="E14" s="223"/>
      <c r="F14" s="155">
        <f t="shared" si="1"/>
        <v>0</v>
      </c>
      <c r="G14" s="223"/>
      <c r="H14" s="223"/>
      <c r="I14" s="223"/>
      <c r="J14" s="223"/>
      <c r="K14" s="155">
        <f t="shared" si="2"/>
        <v>0</v>
      </c>
      <c r="L14" s="223"/>
      <c r="M14" s="223"/>
      <c r="N14" s="223"/>
      <c r="O14" s="405"/>
      <c r="P14" s="156">
        <f t="shared" si="3"/>
        <v>0</v>
      </c>
      <c r="Q14" s="104"/>
      <c r="R14" s="154" t="s">
        <v>194</v>
      </c>
      <c r="S14" s="223"/>
      <c r="T14" s="223"/>
      <c r="U14" s="224"/>
      <c r="W14" s="491"/>
      <c r="Y14" s="157">
        <f t="shared" si="4"/>
        <v>0</v>
      </c>
      <c r="Z14" s="158">
        <f t="shared" si="5"/>
        <v>0</v>
      </c>
      <c r="AA14" s="479" t="str">
        <f t="shared" si="6"/>
        <v>○</v>
      </c>
      <c r="AC14" s="157">
        <f t="shared" si="7"/>
        <v>0</v>
      </c>
      <c r="AD14" s="158">
        <f t="shared" si="9"/>
        <v>0</v>
      </c>
      <c r="AE14" s="487" t="str">
        <f t="shared" si="8"/>
        <v>○</v>
      </c>
    </row>
    <row r="15" spans="1:31" ht="24.95" customHeight="1">
      <c r="A15" s="154" t="s">
        <v>195</v>
      </c>
      <c r="B15" s="223"/>
      <c r="C15" s="223"/>
      <c r="D15" s="223"/>
      <c r="E15" s="223"/>
      <c r="F15" s="155">
        <f t="shared" si="1"/>
        <v>0</v>
      </c>
      <c r="G15" s="223"/>
      <c r="H15" s="223"/>
      <c r="I15" s="223"/>
      <c r="J15" s="223"/>
      <c r="K15" s="155">
        <f t="shared" si="2"/>
        <v>0</v>
      </c>
      <c r="L15" s="223"/>
      <c r="M15" s="223"/>
      <c r="N15" s="223"/>
      <c r="O15" s="405"/>
      <c r="P15" s="156">
        <f t="shared" si="3"/>
        <v>0</v>
      </c>
      <c r="Q15" s="104"/>
      <c r="R15" s="154" t="s">
        <v>195</v>
      </c>
      <c r="S15" s="223"/>
      <c r="T15" s="223"/>
      <c r="U15" s="224"/>
      <c r="W15" s="491"/>
      <c r="Y15" s="157">
        <f t="shared" si="4"/>
        <v>0</v>
      </c>
      <c r="Z15" s="158">
        <f t="shared" si="5"/>
        <v>0</v>
      </c>
      <c r="AA15" s="479" t="str">
        <f t="shared" si="6"/>
        <v>○</v>
      </c>
      <c r="AC15" s="157">
        <f t="shared" si="7"/>
        <v>0</v>
      </c>
      <c r="AD15" s="158">
        <f t="shared" si="9"/>
        <v>0</v>
      </c>
      <c r="AE15" s="487" t="str">
        <f t="shared" si="8"/>
        <v>○</v>
      </c>
    </row>
    <row r="16" spans="1:31" ht="24.95" customHeight="1">
      <c r="A16" s="154" t="s">
        <v>196</v>
      </c>
      <c r="B16" s="223"/>
      <c r="C16" s="223"/>
      <c r="D16" s="223"/>
      <c r="E16" s="223"/>
      <c r="F16" s="155">
        <f t="shared" si="1"/>
        <v>0</v>
      </c>
      <c r="G16" s="223"/>
      <c r="H16" s="223"/>
      <c r="I16" s="223"/>
      <c r="J16" s="223"/>
      <c r="K16" s="155">
        <f t="shared" si="2"/>
        <v>0</v>
      </c>
      <c r="L16" s="223"/>
      <c r="M16" s="223"/>
      <c r="N16" s="223"/>
      <c r="O16" s="405"/>
      <c r="P16" s="156">
        <f t="shared" si="3"/>
        <v>0</v>
      </c>
      <c r="Q16" s="104"/>
      <c r="R16" s="154" t="s">
        <v>196</v>
      </c>
      <c r="S16" s="223"/>
      <c r="T16" s="223"/>
      <c r="U16" s="224"/>
      <c r="W16" s="491"/>
      <c r="Y16" s="157">
        <f t="shared" si="4"/>
        <v>0</v>
      </c>
      <c r="Z16" s="158">
        <f t="shared" si="5"/>
        <v>0</v>
      </c>
      <c r="AA16" s="479" t="str">
        <f t="shared" si="6"/>
        <v>○</v>
      </c>
      <c r="AC16" s="157">
        <f t="shared" si="7"/>
        <v>0</v>
      </c>
      <c r="AD16" s="158">
        <f t="shared" si="9"/>
        <v>0</v>
      </c>
      <c r="AE16" s="487" t="str">
        <f t="shared" si="8"/>
        <v>○</v>
      </c>
    </row>
    <row r="17" spans="1:31" ht="24.95" customHeight="1">
      <c r="A17" s="154" t="s">
        <v>197</v>
      </c>
      <c r="B17" s="223"/>
      <c r="C17" s="223"/>
      <c r="D17" s="223"/>
      <c r="E17" s="223"/>
      <c r="F17" s="155">
        <f t="shared" si="1"/>
        <v>0</v>
      </c>
      <c r="G17" s="223"/>
      <c r="H17" s="223"/>
      <c r="I17" s="223"/>
      <c r="J17" s="223"/>
      <c r="K17" s="155">
        <f t="shared" si="2"/>
        <v>0</v>
      </c>
      <c r="L17" s="223"/>
      <c r="M17" s="223"/>
      <c r="N17" s="223"/>
      <c r="O17" s="405"/>
      <c r="P17" s="156">
        <f t="shared" si="3"/>
        <v>0</v>
      </c>
      <c r="Q17" s="104"/>
      <c r="R17" s="154" t="s">
        <v>197</v>
      </c>
      <c r="S17" s="223"/>
      <c r="T17" s="223"/>
      <c r="U17" s="224"/>
      <c r="W17" s="491"/>
      <c r="Y17" s="157">
        <f t="shared" si="4"/>
        <v>0</v>
      </c>
      <c r="Z17" s="158">
        <f t="shared" si="5"/>
        <v>0</v>
      </c>
      <c r="AA17" s="479" t="str">
        <f t="shared" si="6"/>
        <v>○</v>
      </c>
      <c r="AC17" s="157">
        <f t="shared" si="7"/>
        <v>0</v>
      </c>
      <c r="AD17" s="158">
        <f t="shared" si="9"/>
        <v>0</v>
      </c>
      <c r="AE17" s="487" t="str">
        <f t="shared" si="8"/>
        <v>○</v>
      </c>
    </row>
    <row r="18" spans="1:31" ht="24.95" customHeight="1">
      <c r="A18" s="154" t="s">
        <v>198</v>
      </c>
      <c r="B18" s="223"/>
      <c r="C18" s="223"/>
      <c r="D18" s="223"/>
      <c r="E18" s="223"/>
      <c r="F18" s="155">
        <f t="shared" si="1"/>
        <v>0</v>
      </c>
      <c r="G18" s="223"/>
      <c r="H18" s="223"/>
      <c r="I18" s="223"/>
      <c r="J18" s="223"/>
      <c r="K18" s="155">
        <f t="shared" si="2"/>
        <v>0</v>
      </c>
      <c r="L18" s="223"/>
      <c r="M18" s="223"/>
      <c r="N18" s="223"/>
      <c r="O18" s="405"/>
      <c r="P18" s="156">
        <f t="shared" si="3"/>
        <v>0</v>
      </c>
      <c r="Q18" s="104"/>
      <c r="R18" s="154" t="s">
        <v>198</v>
      </c>
      <c r="S18" s="223"/>
      <c r="T18" s="223"/>
      <c r="U18" s="224"/>
      <c r="W18" s="491"/>
      <c r="Y18" s="157">
        <f t="shared" si="4"/>
        <v>0</v>
      </c>
      <c r="Z18" s="158">
        <f t="shared" si="5"/>
        <v>0</v>
      </c>
      <c r="AA18" s="479" t="str">
        <f t="shared" si="6"/>
        <v>○</v>
      </c>
      <c r="AC18" s="157">
        <f t="shared" si="7"/>
        <v>0</v>
      </c>
      <c r="AD18" s="158">
        <f t="shared" si="9"/>
        <v>0</v>
      </c>
      <c r="AE18" s="487" t="str">
        <f t="shared" si="8"/>
        <v>○</v>
      </c>
    </row>
    <row r="19" spans="1:31" ht="24.95" customHeight="1">
      <c r="A19" s="154" t="s">
        <v>199</v>
      </c>
      <c r="B19" s="223"/>
      <c r="C19" s="223"/>
      <c r="D19" s="223"/>
      <c r="E19" s="223"/>
      <c r="F19" s="155">
        <f t="shared" si="1"/>
        <v>0</v>
      </c>
      <c r="G19" s="223"/>
      <c r="H19" s="223"/>
      <c r="I19" s="223"/>
      <c r="J19" s="223"/>
      <c r="K19" s="155">
        <f t="shared" si="2"/>
        <v>0</v>
      </c>
      <c r="L19" s="223"/>
      <c r="M19" s="223"/>
      <c r="N19" s="223"/>
      <c r="O19" s="405"/>
      <c r="P19" s="156">
        <f t="shared" si="3"/>
        <v>0</v>
      </c>
      <c r="Q19" s="104"/>
      <c r="R19" s="154" t="s">
        <v>199</v>
      </c>
      <c r="S19" s="223"/>
      <c r="T19" s="223"/>
      <c r="U19" s="224"/>
      <c r="W19" s="491"/>
      <c r="Y19" s="157">
        <f t="shared" si="4"/>
        <v>0</v>
      </c>
      <c r="Z19" s="158">
        <f t="shared" si="5"/>
        <v>0</v>
      </c>
      <c r="AA19" s="479" t="str">
        <f t="shared" si="6"/>
        <v>○</v>
      </c>
      <c r="AC19" s="157">
        <f t="shared" si="7"/>
        <v>0</v>
      </c>
      <c r="AD19" s="158">
        <f t="shared" si="9"/>
        <v>0</v>
      </c>
      <c r="AE19" s="487" t="str">
        <f t="shared" si="8"/>
        <v>○</v>
      </c>
    </row>
    <row r="20" spans="1:31" ht="24.95" customHeight="1">
      <c r="A20" s="154" t="s">
        <v>200</v>
      </c>
      <c r="B20" s="223"/>
      <c r="C20" s="223"/>
      <c r="D20" s="223"/>
      <c r="E20" s="223"/>
      <c r="F20" s="155">
        <f t="shared" si="1"/>
        <v>0</v>
      </c>
      <c r="G20" s="223"/>
      <c r="H20" s="223"/>
      <c r="I20" s="223"/>
      <c r="J20" s="223"/>
      <c r="K20" s="155">
        <f t="shared" si="2"/>
        <v>0</v>
      </c>
      <c r="L20" s="223"/>
      <c r="M20" s="223"/>
      <c r="N20" s="223"/>
      <c r="O20" s="405"/>
      <c r="P20" s="156">
        <f t="shared" si="3"/>
        <v>0</v>
      </c>
      <c r="Q20" s="104"/>
      <c r="R20" s="154" t="s">
        <v>200</v>
      </c>
      <c r="S20" s="223"/>
      <c r="T20" s="223"/>
      <c r="U20" s="224"/>
      <c r="W20" s="491"/>
      <c r="Y20" s="157">
        <f t="shared" si="4"/>
        <v>0</v>
      </c>
      <c r="Z20" s="158">
        <f t="shared" si="5"/>
        <v>0</v>
      </c>
      <c r="AA20" s="479" t="str">
        <f t="shared" si="6"/>
        <v>○</v>
      </c>
      <c r="AC20" s="157">
        <f t="shared" si="7"/>
        <v>0</v>
      </c>
      <c r="AD20" s="158">
        <f t="shared" si="9"/>
        <v>0</v>
      </c>
      <c r="AE20" s="487" t="str">
        <f t="shared" si="8"/>
        <v>○</v>
      </c>
    </row>
    <row r="21" spans="1:31" ht="24.95" customHeight="1">
      <c r="A21" s="154" t="s">
        <v>201</v>
      </c>
      <c r="B21" s="223"/>
      <c r="C21" s="223"/>
      <c r="D21" s="223"/>
      <c r="E21" s="223"/>
      <c r="F21" s="155">
        <f t="shared" si="1"/>
        <v>0</v>
      </c>
      <c r="G21" s="223"/>
      <c r="H21" s="223"/>
      <c r="I21" s="223"/>
      <c r="J21" s="223"/>
      <c r="K21" s="155">
        <f t="shared" si="2"/>
        <v>0</v>
      </c>
      <c r="L21" s="223"/>
      <c r="M21" s="223"/>
      <c r="N21" s="223"/>
      <c r="O21" s="405"/>
      <c r="P21" s="156">
        <f t="shared" si="3"/>
        <v>0</v>
      </c>
      <c r="Q21" s="104"/>
      <c r="R21" s="154" t="s">
        <v>201</v>
      </c>
      <c r="S21" s="223"/>
      <c r="T21" s="223"/>
      <c r="U21" s="224"/>
      <c r="W21" s="491"/>
      <c r="Y21" s="157">
        <f t="shared" si="4"/>
        <v>0</v>
      </c>
      <c r="Z21" s="158">
        <f t="shared" si="5"/>
        <v>0</v>
      </c>
      <c r="AA21" s="479" t="str">
        <f t="shared" si="6"/>
        <v>○</v>
      </c>
      <c r="AC21" s="157">
        <f t="shared" si="7"/>
        <v>0</v>
      </c>
      <c r="AD21" s="158">
        <f t="shared" si="9"/>
        <v>0</v>
      </c>
      <c r="AE21" s="487" t="str">
        <f t="shared" si="8"/>
        <v>○</v>
      </c>
    </row>
    <row r="22" spans="1:31" ht="24.95" customHeight="1">
      <c r="A22" s="154" t="s">
        <v>202</v>
      </c>
      <c r="B22" s="223"/>
      <c r="C22" s="223"/>
      <c r="D22" s="223"/>
      <c r="E22" s="223"/>
      <c r="F22" s="155">
        <f t="shared" si="1"/>
        <v>0</v>
      </c>
      <c r="G22" s="223"/>
      <c r="H22" s="223"/>
      <c r="I22" s="223"/>
      <c r="J22" s="223"/>
      <c r="K22" s="155">
        <f t="shared" si="2"/>
        <v>0</v>
      </c>
      <c r="L22" s="223"/>
      <c r="M22" s="223"/>
      <c r="N22" s="223"/>
      <c r="O22" s="405"/>
      <c r="P22" s="156">
        <f t="shared" si="3"/>
        <v>0</v>
      </c>
      <c r="Q22" s="104"/>
      <c r="R22" s="154" t="s">
        <v>202</v>
      </c>
      <c r="S22" s="223"/>
      <c r="T22" s="223"/>
      <c r="U22" s="224"/>
      <c r="W22" s="491"/>
      <c r="Y22" s="157">
        <f t="shared" si="4"/>
        <v>0</v>
      </c>
      <c r="Z22" s="158">
        <f t="shared" si="5"/>
        <v>0</v>
      </c>
      <c r="AA22" s="479" t="str">
        <f t="shared" si="6"/>
        <v>○</v>
      </c>
      <c r="AC22" s="157">
        <f t="shared" si="7"/>
        <v>0</v>
      </c>
      <c r="AD22" s="158">
        <f t="shared" si="9"/>
        <v>0</v>
      </c>
      <c r="AE22" s="487" t="str">
        <f t="shared" si="8"/>
        <v>○</v>
      </c>
    </row>
    <row r="23" spans="1:31" ht="24.95" customHeight="1">
      <c r="A23" s="154" t="s">
        <v>203</v>
      </c>
      <c r="B23" s="223"/>
      <c r="C23" s="223"/>
      <c r="D23" s="223"/>
      <c r="E23" s="223"/>
      <c r="F23" s="155">
        <f t="shared" si="1"/>
        <v>0</v>
      </c>
      <c r="G23" s="223"/>
      <c r="H23" s="223"/>
      <c r="I23" s="223"/>
      <c r="J23" s="223"/>
      <c r="K23" s="155">
        <f t="shared" si="2"/>
        <v>0</v>
      </c>
      <c r="L23" s="223"/>
      <c r="M23" s="223"/>
      <c r="N23" s="223"/>
      <c r="O23" s="405"/>
      <c r="P23" s="156">
        <f t="shared" si="3"/>
        <v>0</v>
      </c>
      <c r="Q23" s="104"/>
      <c r="R23" s="154" t="s">
        <v>203</v>
      </c>
      <c r="S23" s="223"/>
      <c r="T23" s="223"/>
      <c r="U23" s="224"/>
      <c r="W23" s="491"/>
      <c r="Y23" s="157">
        <f t="shared" si="4"/>
        <v>0</v>
      </c>
      <c r="Z23" s="158">
        <f t="shared" si="5"/>
        <v>0</v>
      </c>
      <c r="AA23" s="479" t="str">
        <f t="shared" si="6"/>
        <v>○</v>
      </c>
      <c r="AC23" s="157">
        <f t="shared" si="7"/>
        <v>0</v>
      </c>
      <c r="AD23" s="158">
        <f t="shared" si="9"/>
        <v>0</v>
      </c>
      <c r="AE23" s="487" t="str">
        <f t="shared" si="8"/>
        <v>○</v>
      </c>
    </row>
    <row r="24" spans="1:31" ht="24.95" customHeight="1">
      <c r="A24" s="154" t="s">
        <v>204</v>
      </c>
      <c r="B24" s="223"/>
      <c r="C24" s="223"/>
      <c r="D24" s="223"/>
      <c r="E24" s="223"/>
      <c r="F24" s="155">
        <f t="shared" si="1"/>
        <v>0</v>
      </c>
      <c r="G24" s="223"/>
      <c r="H24" s="223"/>
      <c r="I24" s="223"/>
      <c r="J24" s="223"/>
      <c r="K24" s="155">
        <f t="shared" si="2"/>
        <v>0</v>
      </c>
      <c r="L24" s="223"/>
      <c r="M24" s="223"/>
      <c r="N24" s="223"/>
      <c r="O24" s="405"/>
      <c r="P24" s="156">
        <f t="shared" si="3"/>
        <v>0</v>
      </c>
      <c r="Q24" s="104"/>
      <c r="R24" s="154" t="s">
        <v>204</v>
      </c>
      <c r="S24" s="223"/>
      <c r="T24" s="223"/>
      <c r="U24" s="224"/>
      <c r="W24" s="491"/>
      <c r="Y24" s="157">
        <f t="shared" si="4"/>
        <v>0</v>
      </c>
      <c r="Z24" s="158">
        <f t="shared" si="5"/>
        <v>0</v>
      </c>
      <c r="AA24" s="479" t="str">
        <f t="shared" si="6"/>
        <v>○</v>
      </c>
      <c r="AC24" s="157">
        <f t="shared" si="7"/>
        <v>0</v>
      </c>
      <c r="AD24" s="158">
        <f t="shared" si="9"/>
        <v>0</v>
      </c>
      <c r="AE24" s="487" t="str">
        <f t="shared" si="8"/>
        <v>○</v>
      </c>
    </row>
    <row r="25" spans="1:31" ht="24.95" customHeight="1">
      <c r="A25" s="154" t="s">
        <v>205</v>
      </c>
      <c r="B25" s="223"/>
      <c r="C25" s="223"/>
      <c r="D25" s="223"/>
      <c r="E25" s="223"/>
      <c r="F25" s="155">
        <f t="shared" si="1"/>
        <v>0</v>
      </c>
      <c r="G25" s="223"/>
      <c r="H25" s="223"/>
      <c r="I25" s="223"/>
      <c r="J25" s="223"/>
      <c r="K25" s="155">
        <f t="shared" si="2"/>
        <v>0</v>
      </c>
      <c r="L25" s="223"/>
      <c r="M25" s="223"/>
      <c r="N25" s="223"/>
      <c r="O25" s="405"/>
      <c r="P25" s="156">
        <f t="shared" si="3"/>
        <v>0</v>
      </c>
      <c r="Q25" s="104"/>
      <c r="R25" s="154" t="s">
        <v>205</v>
      </c>
      <c r="S25" s="223"/>
      <c r="T25" s="223"/>
      <c r="U25" s="224"/>
      <c r="W25" s="491"/>
      <c r="Y25" s="157">
        <f t="shared" si="4"/>
        <v>0</v>
      </c>
      <c r="Z25" s="158">
        <f t="shared" si="5"/>
        <v>0</v>
      </c>
      <c r="AA25" s="479" t="str">
        <f t="shared" si="6"/>
        <v>○</v>
      </c>
      <c r="AC25" s="157">
        <f t="shared" si="7"/>
        <v>0</v>
      </c>
      <c r="AD25" s="158">
        <f t="shared" si="9"/>
        <v>0</v>
      </c>
      <c r="AE25" s="487" t="str">
        <f t="shared" si="8"/>
        <v>○</v>
      </c>
    </row>
    <row r="26" spans="1:31" ht="24.95" customHeight="1">
      <c r="A26" s="154" t="s">
        <v>206</v>
      </c>
      <c r="B26" s="223"/>
      <c r="C26" s="223"/>
      <c r="D26" s="223"/>
      <c r="E26" s="223"/>
      <c r="F26" s="155">
        <f t="shared" si="1"/>
        <v>0</v>
      </c>
      <c r="G26" s="223"/>
      <c r="H26" s="223"/>
      <c r="I26" s="223"/>
      <c r="J26" s="223"/>
      <c r="K26" s="155">
        <f t="shared" si="2"/>
        <v>0</v>
      </c>
      <c r="L26" s="223"/>
      <c r="M26" s="223"/>
      <c r="N26" s="223"/>
      <c r="O26" s="405"/>
      <c r="P26" s="156">
        <f t="shared" si="3"/>
        <v>0</v>
      </c>
      <c r="Q26" s="104"/>
      <c r="R26" s="154" t="s">
        <v>206</v>
      </c>
      <c r="S26" s="223"/>
      <c r="T26" s="223"/>
      <c r="U26" s="224"/>
      <c r="W26" s="491"/>
      <c r="Y26" s="157">
        <f t="shared" si="4"/>
        <v>0</v>
      </c>
      <c r="Z26" s="158">
        <f t="shared" si="5"/>
        <v>0</v>
      </c>
      <c r="AA26" s="479" t="str">
        <f t="shared" si="6"/>
        <v>○</v>
      </c>
      <c r="AC26" s="157">
        <f t="shared" si="7"/>
        <v>0</v>
      </c>
      <c r="AD26" s="158">
        <f t="shared" si="9"/>
        <v>0</v>
      </c>
      <c r="AE26" s="487" t="str">
        <f t="shared" si="8"/>
        <v>○</v>
      </c>
    </row>
    <row r="27" spans="1:31" ht="24.95" customHeight="1">
      <c r="A27" s="154" t="s">
        <v>207</v>
      </c>
      <c r="B27" s="223"/>
      <c r="C27" s="223"/>
      <c r="D27" s="223"/>
      <c r="E27" s="223"/>
      <c r="F27" s="155">
        <f t="shared" si="1"/>
        <v>0</v>
      </c>
      <c r="G27" s="223"/>
      <c r="H27" s="223"/>
      <c r="I27" s="223"/>
      <c r="J27" s="223"/>
      <c r="K27" s="155">
        <f t="shared" si="2"/>
        <v>0</v>
      </c>
      <c r="L27" s="223"/>
      <c r="M27" s="223"/>
      <c r="N27" s="223"/>
      <c r="O27" s="405"/>
      <c r="P27" s="156">
        <f t="shared" si="3"/>
        <v>0</v>
      </c>
      <c r="Q27" s="104"/>
      <c r="R27" s="154" t="s">
        <v>207</v>
      </c>
      <c r="S27" s="223"/>
      <c r="T27" s="223"/>
      <c r="U27" s="224"/>
      <c r="W27" s="491"/>
      <c r="Y27" s="157">
        <f t="shared" si="4"/>
        <v>0</v>
      </c>
      <c r="Z27" s="158">
        <f t="shared" si="5"/>
        <v>0</v>
      </c>
      <c r="AA27" s="479" t="str">
        <f t="shared" si="6"/>
        <v>○</v>
      </c>
      <c r="AC27" s="157">
        <f t="shared" si="7"/>
        <v>0</v>
      </c>
      <c r="AD27" s="158">
        <f t="shared" si="9"/>
        <v>0</v>
      </c>
      <c r="AE27" s="487" t="str">
        <f t="shared" si="8"/>
        <v>○</v>
      </c>
    </row>
    <row r="28" spans="1:31" ht="24.95" customHeight="1">
      <c r="A28" s="154" t="s">
        <v>208</v>
      </c>
      <c r="B28" s="223"/>
      <c r="C28" s="223"/>
      <c r="D28" s="223"/>
      <c r="E28" s="223"/>
      <c r="F28" s="155">
        <f t="shared" si="1"/>
        <v>0</v>
      </c>
      <c r="G28" s="223"/>
      <c r="H28" s="223"/>
      <c r="I28" s="223"/>
      <c r="J28" s="223"/>
      <c r="K28" s="155">
        <f t="shared" si="2"/>
        <v>0</v>
      </c>
      <c r="L28" s="223"/>
      <c r="M28" s="223"/>
      <c r="N28" s="223"/>
      <c r="O28" s="405"/>
      <c r="P28" s="156">
        <f t="shared" si="3"/>
        <v>0</v>
      </c>
      <c r="Q28" s="104"/>
      <c r="R28" s="154" t="s">
        <v>208</v>
      </c>
      <c r="S28" s="223"/>
      <c r="T28" s="223"/>
      <c r="U28" s="224"/>
      <c r="W28" s="491"/>
      <c r="Y28" s="157">
        <f t="shared" si="4"/>
        <v>0</v>
      </c>
      <c r="Z28" s="158">
        <f t="shared" si="5"/>
        <v>0</v>
      </c>
      <c r="AA28" s="479" t="str">
        <f t="shared" si="6"/>
        <v>○</v>
      </c>
      <c r="AC28" s="157">
        <f t="shared" si="7"/>
        <v>0</v>
      </c>
      <c r="AD28" s="158">
        <f t="shared" si="9"/>
        <v>0</v>
      </c>
      <c r="AE28" s="487" t="str">
        <f t="shared" si="8"/>
        <v>○</v>
      </c>
    </row>
    <row r="29" spans="1:31" ht="24.95" customHeight="1">
      <c r="A29" s="154" t="s">
        <v>209</v>
      </c>
      <c r="B29" s="223"/>
      <c r="C29" s="223"/>
      <c r="D29" s="223"/>
      <c r="E29" s="223"/>
      <c r="F29" s="155">
        <f t="shared" si="1"/>
        <v>0</v>
      </c>
      <c r="G29" s="223"/>
      <c r="H29" s="223"/>
      <c r="I29" s="223"/>
      <c r="J29" s="223"/>
      <c r="K29" s="155">
        <f t="shared" si="2"/>
        <v>0</v>
      </c>
      <c r="L29" s="223"/>
      <c r="M29" s="223"/>
      <c r="N29" s="223"/>
      <c r="O29" s="405"/>
      <c r="P29" s="156">
        <f t="shared" si="3"/>
        <v>0</v>
      </c>
      <c r="Q29" s="104"/>
      <c r="R29" s="154" t="s">
        <v>209</v>
      </c>
      <c r="S29" s="223"/>
      <c r="T29" s="223"/>
      <c r="U29" s="224"/>
      <c r="W29" s="491"/>
      <c r="Y29" s="157">
        <f t="shared" si="4"/>
        <v>0</v>
      </c>
      <c r="Z29" s="158">
        <f t="shared" si="5"/>
        <v>0</v>
      </c>
      <c r="AA29" s="479" t="str">
        <f t="shared" si="6"/>
        <v>○</v>
      </c>
      <c r="AC29" s="157">
        <f t="shared" si="7"/>
        <v>0</v>
      </c>
      <c r="AD29" s="158">
        <f t="shared" si="9"/>
        <v>0</v>
      </c>
      <c r="AE29" s="487" t="str">
        <f t="shared" si="8"/>
        <v>○</v>
      </c>
    </row>
    <row r="30" spans="1:31" ht="24.95" customHeight="1">
      <c r="A30" s="154" t="s">
        <v>210</v>
      </c>
      <c r="B30" s="223"/>
      <c r="C30" s="223"/>
      <c r="D30" s="223"/>
      <c r="E30" s="223"/>
      <c r="F30" s="155">
        <f t="shared" si="1"/>
        <v>0</v>
      </c>
      <c r="G30" s="223"/>
      <c r="H30" s="223"/>
      <c r="I30" s="223"/>
      <c r="J30" s="223"/>
      <c r="K30" s="155">
        <f t="shared" si="2"/>
        <v>0</v>
      </c>
      <c r="L30" s="223"/>
      <c r="M30" s="223"/>
      <c r="N30" s="223"/>
      <c r="O30" s="405"/>
      <c r="P30" s="156">
        <f t="shared" si="3"/>
        <v>0</v>
      </c>
      <c r="Q30" s="104"/>
      <c r="R30" s="154" t="s">
        <v>210</v>
      </c>
      <c r="S30" s="223"/>
      <c r="T30" s="223"/>
      <c r="U30" s="224"/>
      <c r="W30" s="491"/>
      <c r="Y30" s="157">
        <f t="shared" si="4"/>
        <v>0</v>
      </c>
      <c r="Z30" s="158">
        <f t="shared" si="5"/>
        <v>0</v>
      </c>
      <c r="AA30" s="479" t="str">
        <f t="shared" si="6"/>
        <v>○</v>
      </c>
      <c r="AC30" s="157">
        <f t="shared" si="7"/>
        <v>0</v>
      </c>
      <c r="AD30" s="158">
        <f t="shared" si="9"/>
        <v>0</v>
      </c>
      <c r="AE30" s="487" t="str">
        <f t="shared" si="8"/>
        <v>○</v>
      </c>
    </row>
    <row r="31" spans="1:31" ht="24.95" customHeight="1">
      <c r="A31" s="154" t="s">
        <v>211</v>
      </c>
      <c r="B31" s="223"/>
      <c r="C31" s="223"/>
      <c r="D31" s="223"/>
      <c r="E31" s="223"/>
      <c r="F31" s="155">
        <f t="shared" si="1"/>
        <v>0</v>
      </c>
      <c r="G31" s="223"/>
      <c r="H31" s="223"/>
      <c r="I31" s="223"/>
      <c r="J31" s="223"/>
      <c r="K31" s="155">
        <f t="shared" si="2"/>
        <v>0</v>
      </c>
      <c r="L31" s="223"/>
      <c r="M31" s="223"/>
      <c r="N31" s="223"/>
      <c r="O31" s="405"/>
      <c r="P31" s="156">
        <f t="shared" si="3"/>
        <v>0</v>
      </c>
      <c r="Q31" s="104"/>
      <c r="R31" s="154" t="s">
        <v>211</v>
      </c>
      <c r="S31" s="223"/>
      <c r="T31" s="223"/>
      <c r="U31" s="224"/>
      <c r="W31" s="491"/>
      <c r="Y31" s="157">
        <f t="shared" si="4"/>
        <v>0</v>
      </c>
      <c r="Z31" s="158">
        <f t="shared" si="5"/>
        <v>0</v>
      </c>
      <c r="AA31" s="479" t="str">
        <f t="shared" si="6"/>
        <v>○</v>
      </c>
      <c r="AC31" s="157">
        <f t="shared" si="7"/>
        <v>0</v>
      </c>
      <c r="AD31" s="158">
        <f t="shared" si="9"/>
        <v>0</v>
      </c>
      <c r="AE31" s="487" t="str">
        <f t="shared" si="8"/>
        <v>○</v>
      </c>
    </row>
    <row r="32" spans="1:31" ht="24.95" customHeight="1">
      <c r="A32" s="154" t="s">
        <v>212</v>
      </c>
      <c r="B32" s="223"/>
      <c r="C32" s="223"/>
      <c r="D32" s="223"/>
      <c r="E32" s="223"/>
      <c r="F32" s="155">
        <f t="shared" si="1"/>
        <v>0</v>
      </c>
      <c r="G32" s="223"/>
      <c r="H32" s="223"/>
      <c r="I32" s="223"/>
      <c r="J32" s="223"/>
      <c r="K32" s="155">
        <f t="shared" si="2"/>
        <v>0</v>
      </c>
      <c r="L32" s="223"/>
      <c r="M32" s="223"/>
      <c r="N32" s="223"/>
      <c r="O32" s="405"/>
      <c r="P32" s="156">
        <f t="shared" si="3"/>
        <v>0</v>
      </c>
      <c r="Q32" s="104"/>
      <c r="R32" s="154" t="s">
        <v>212</v>
      </c>
      <c r="S32" s="223"/>
      <c r="T32" s="223"/>
      <c r="U32" s="224"/>
      <c r="W32" s="491"/>
      <c r="Y32" s="157">
        <f t="shared" si="4"/>
        <v>0</v>
      </c>
      <c r="Z32" s="158">
        <f t="shared" si="5"/>
        <v>0</v>
      </c>
      <c r="AA32" s="479" t="str">
        <f t="shared" si="6"/>
        <v>○</v>
      </c>
      <c r="AC32" s="157">
        <f t="shared" si="7"/>
        <v>0</v>
      </c>
      <c r="AD32" s="158">
        <f t="shared" si="9"/>
        <v>0</v>
      </c>
      <c r="AE32" s="487" t="str">
        <f t="shared" si="8"/>
        <v>○</v>
      </c>
    </row>
    <row r="33" spans="1:31" ht="24.95" customHeight="1">
      <c r="A33" s="148" t="s">
        <v>214</v>
      </c>
      <c r="B33" s="330"/>
      <c r="C33" s="330"/>
      <c r="D33" s="330"/>
      <c r="E33" s="330"/>
      <c r="F33" s="159">
        <f t="shared" si="1"/>
        <v>0</v>
      </c>
      <c r="G33" s="330"/>
      <c r="H33" s="330"/>
      <c r="I33" s="330"/>
      <c r="J33" s="330"/>
      <c r="K33" s="159">
        <f t="shared" si="2"/>
        <v>0</v>
      </c>
      <c r="L33" s="330"/>
      <c r="M33" s="330"/>
      <c r="N33" s="330"/>
      <c r="O33" s="406"/>
      <c r="P33" s="332">
        <f t="shared" si="3"/>
        <v>0</v>
      </c>
      <c r="Q33" s="104"/>
      <c r="R33" s="148" t="s">
        <v>214</v>
      </c>
      <c r="S33" s="330"/>
      <c r="T33" s="330"/>
      <c r="U33" s="331"/>
      <c r="W33" s="492"/>
      <c r="Y33" s="160">
        <f t="shared" si="4"/>
        <v>0</v>
      </c>
      <c r="Z33" s="161">
        <f t="shared" si="5"/>
        <v>0</v>
      </c>
      <c r="AA33" s="194" t="str">
        <f t="shared" si="6"/>
        <v>○</v>
      </c>
      <c r="AC33" s="160">
        <f t="shared" si="7"/>
        <v>0</v>
      </c>
      <c r="AD33" s="161">
        <f t="shared" si="9"/>
        <v>0</v>
      </c>
      <c r="AE33" s="194" t="str">
        <f t="shared" si="8"/>
        <v>○</v>
      </c>
    </row>
    <row r="35" spans="1:31" s="293" customFormat="1" ht="18" customHeight="1">
      <c r="A35" s="289" t="s">
        <v>563</v>
      </c>
      <c r="B35" s="290"/>
      <c r="C35" s="290"/>
      <c r="D35" s="290"/>
      <c r="E35" s="290"/>
      <c r="F35" s="290"/>
      <c r="G35" s="290"/>
      <c r="H35" s="290"/>
      <c r="I35" s="290"/>
      <c r="J35" s="290"/>
      <c r="K35" s="290"/>
      <c r="L35" s="290"/>
      <c r="M35" s="290"/>
      <c r="N35" s="290"/>
      <c r="O35" s="290"/>
      <c r="P35" s="290"/>
      <c r="Q35" s="290"/>
      <c r="R35" s="290"/>
      <c r="S35" s="290"/>
      <c r="T35" s="290"/>
      <c r="U35" s="290"/>
      <c r="V35" s="105"/>
      <c r="W35" s="290"/>
      <c r="X35" s="290"/>
      <c r="Y35" s="290"/>
    </row>
    <row r="36" spans="1:31" s="293" customFormat="1" ht="18" customHeight="1">
      <c r="A36" s="289"/>
      <c r="B36" s="290" t="s">
        <v>564</v>
      </c>
      <c r="C36" s="290"/>
      <c r="D36" s="290"/>
      <c r="E36" s="290"/>
      <c r="F36" s="290"/>
      <c r="G36" s="290"/>
      <c r="H36" s="290"/>
      <c r="I36" s="290"/>
      <c r="J36" s="290"/>
      <c r="K36" s="290"/>
      <c r="L36" s="290"/>
      <c r="M36" s="290"/>
      <c r="N36" s="290"/>
      <c r="O36" s="290"/>
      <c r="P36" s="290"/>
      <c r="Q36" s="290"/>
      <c r="R36" s="290"/>
      <c r="S36" s="290"/>
      <c r="T36" s="290"/>
      <c r="U36" s="290"/>
      <c r="V36" s="105"/>
      <c r="W36" s="290"/>
      <c r="X36" s="290"/>
      <c r="Y36" s="290"/>
    </row>
    <row r="37" spans="1:31" ht="18.75">
      <c r="A37" s="289" t="s">
        <v>357</v>
      </c>
      <c r="B37" s="290"/>
      <c r="C37" s="290"/>
      <c r="D37" s="290"/>
      <c r="E37" s="290"/>
      <c r="F37" s="290"/>
      <c r="G37" s="290"/>
      <c r="H37" s="290"/>
      <c r="I37" s="290"/>
      <c r="J37" s="290"/>
      <c r="K37" s="290"/>
      <c r="L37" s="290"/>
      <c r="M37" s="290"/>
      <c r="N37" s="290"/>
      <c r="O37" s="290"/>
      <c r="P37" s="290"/>
      <c r="Q37" s="290"/>
      <c r="R37" s="290"/>
      <c r="S37" s="290"/>
      <c r="T37" s="290"/>
      <c r="U37" s="290"/>
      <c r="W37" s="290"/>
      <c r="X37" s="290"/>
      <c r="Y37" s="293"/>
      <c r="Z37" s="293"/>
      <c r="AA37" s="293"/>
      <c r="AB37" s="293"/>
      <c r="AC37" s="293"/>
      <c r="AD37" s="293"/>
      <c r="AE37" s="293"/>
    </row>
    <row r="38" spans="1:31" ht="18.75">
      <c r="A38" s="291" t="s">
        <v>565</v>
      </c>
      <c r="B38" s="290"/>
      <c r="C38" s="290"/>
      <c r="D38" s="290"/>
      <c r="E38" s="290"/>
      <c r="F38" s="290"/>
      <c r="G38" s="290"/>
      <c r="H38" s="290"/>
      <c r="I38" s="290"/>
      <c r="J38" s="290"/>
      <c r="K38" s="290"/>
      <c r="L38" s="290"/>
      <c r="M38" s="290"/>
      <c r="N38" s="290"/>
      <c r="O38" s="290"/>
      <c r="P38" s="290"/>
      <c r="Q38" s="290"/>
      <c r="R38" s="290"/>
      <c r="S38" s="290"/>
      <c r="T38" s="290"/>
      <c r="U38" s="290"/>
      <c r="W38" s="290"/>
      <c r="X38" s="290"/>
      <c r="Y38" s="293"/>
      <c r="Z38" s="293"/>
      <c r="AA38" s="293"/>
      <c r="AB38" s="293"/>
      <c r="AC38" s="293"/>
      <c r="AD38" s="293"/>
      <c r="AE38" s="293"/>
    </row>
    <row r="39" spans="1:31" ht="18.75">
      <c r="A39" s="291"/>
      <c r="B39" s="290" t="s">
        <v>566</v>
      </c>
      <c r="C39" s="290"/>
      <c r="D39" s="290"/>
      <c r="E39" s="290"/>
      <c r="F39" s="290"/>
      <c r="G39" s="290"/>
      <c r="H39" s="290"/>
      <c r="I39" s="290"/>
      <c r="J39" s="290"/>
      <c r="K39" s="290"/>
      <c r="L39" s="290"/>
      <c r="M39" s="290"/>
      <c r="N39" s="290"/>
      <c r="O39" s="290"/>
      <c r="P39" s="290"/>
      <c r="Q39" s="290"/>
      <c r="R39" s="290"/>
      <c r="S39" s="290"/>
      <c r="T39" s="290"/>
      <c r="U39" s="290"/>
      <c r="W39" s="290"/>
      <c r="X39" s="290"/>
      <c r="Y39" s="293"/>
      <c r="Z39" s="293"/>
      <c r="AA39" s="293"/>
      <c r="AB39" s="293"/>
      <c r="AC39" s="293"/>
      <c r="AD39" s="293"/>
      <c r="AE39" s="293"/>
    </row>
    <row r="40" spans="1:31" ht="18.75">
      <c r="A40" s="291" t="s">
        <v>360</v>
      </c>
      <c r="B40" s="290"/>
      <c r="C40" s="290"/>
      <c r="D40" s="290"/>
      <c r="E40" s="290"/>
      <c r="F40" s="290"/>
      <c r="G40" s="290"/>
      <c r="H40" s="290"/>
      <c r="I40" s="290"/>
      <c r="J40" s="290"/>
      <c r="K40" s="290"/>
      <c r="L40" s="290"/>
      <c r="M40" s="290"/>
      <c r="N40" s="290"/>
      <c r="O40" s="290"/>
      <c r="P40" s="290"/>
      <c r="Q40" s="290"/>
      <c r="R40" s="290"/>
      <c r="S40" s="290"/>
      <c r="T40" s="290"/>
      <c r="U40" s="290"/>
      <c r="W40" s="290"/>
      <c r="X40" s="290"/>
      <c r="Y40" s="293"/>
      <c r="Z40" s="293"/>
      <c r="AA40" s="293"/>
      <c r="AB40" s="293"/>
      <c r="AC40" s="293"/>
      <c r="AD40" s="293"/>
      <c r="AE40" s="293"/>
    </row>
    <row r="41" spans="1:31" ht="18.75" customHeight="1">
      <c r="A41" s="291" t="s">
        <v>515</v>
      </c>
      <c r="B41" s="290"/>
      <c r="C41" s="290"/>
      <c r="D41" s="290"/>
      <c r="E41" s="290"/>
      <c r="F41" s="290"/>
      <c r="G41" s="290"/>
      <c r="H41" s="290"/>
      <c r="I41" s="290"/>
      <c r="J41" s="290"/>
      <c r="K41" s="290"/>
      <c r="L41" s="290"/>
      <c r="M41" s="290"/>
      <c r="N41" s="290"/>
      <c r="O41" s="290"/>
      <c r="P41" s="290"/>
      <c r="Q41" s="290"/>
      <c r="R41" s="290"/>
      <c r="S41" s="290"/>
      <c r="T41" s="290"/>
    </row>
    <row r="42" spans="1:31" ht="18.75" customHeight="1">
      <c r="A42" s="329" t="s">
        <v>517</v>
      </c>
      <c r="B42" s="290"/>
      <c r="C42" s="290"/>
      <c r="D42" s="290"/>
      <c r="E42" s="290"/>
      <c r="F42" s="290"/>
      <c r="G42" s="290"/>
      <c r="H42" s="290"/>
      <c r="I42" s="290"/>
      <c r="J42" s="290"/>
      <c r="K42" s="290"/>
      <c r="L42" s="290"/>
      <c r="M42" s="290"/>
      <c r="N42" s="290"/>
      <c r="O42" s="290"/>
      <c r="P42" s="290"/>
      <c r="Q42" s="290"/>
      <c r="R42" s="290"/>
      <c r="S42" s="290"/>
      <c r="T42" s="290"/>
      <c r="V42" s="290"/>
    </row>
    <row r="43" spans="1:31" ht="17.25">
      <c r="A43" s="329" t="s">
        <v>518</v>
      </c>
      <c r="V43" s="290"/>
    </row>
    <row r="44" spans="1:31" ht="17.25">
      <c r="V44" s="290"/>
      <c r="W44" s="464"/>
      <c r="AC44" s="464"/>
      <c r="AD44" s="464"/>
      <c r="AE44" s="464"/>
    </row>
    <row r="45" spans="1:31" ht="17.25">
      <c r="V45" s="290"/>
    </row>
    <row r="46" spans="1:31" ht="17.25">
      <c r="V46" s="290"/>
    </row>
    <row r="47" spans="1:31" ht="17.25">
      <c r="V47" s="290"/>
    </row>
    <row r="51" spans="22:22">
      <c r="V51" s="464"/>
    </row>
  </sheetData>
  <sheetProtection algorithmName="SHA-512" hashValue="7Qcykv+TGwtK2t7s8bJsTwM+8VEnQAipJwqR1mP1O/bHzSsy3yrRu3sd9hk8yYPks3zysyO55Va9Hs+lFWWhqg==" saltValue="yfhsTF5r533Ouh5oCIo37w==" spinCount="100000" sheet="1" objects="1" scenarios="1"/>
  <mergeCells count="15">
    <mergeCell ref="A4:P4"/>
    <mergeCell ref="R4:U5"/>
    <mergeCell ref="Y4:AA5"/>
    <mergeCell ref="A5:P5"/>
    <mergeCell ref="B6:F6"/>
    <mergeCell ref="G6:K6"/>
    <mergeCell ref="L6:P6"/>
    <mergeCell ref="Y6:Y9"/>
    <mergeCell ref="Z6:Z9"/>
    <mergeCell ref="AA6:AA9"/>
    <mergeCell ref="AC4:AE5"/>
    <mergeCell ref="AC6:AC9"/>
    <mergeCell ref="AD6:AD9"/>
    <mergeCell ref="AE6:AE9"/>
    <mergeCell ref="W4:W5"/>
  </mergeCells>
  <phoneticPr fontId="2"/>
  <dataValidations count="9">
    <dataValidation type="whole" operator="greaterThanOrEqual" allowBlank="1" showInputMessage="1" showErrorMessage="1" error="空床数がマイナスになっています" sqref="G10:G33 L10:L33 B10:B33">
      <formula1>D10</formula1>
    </dataValidation>
    <dataValidation type="whole" operator="lessThanOrEqual" allowBlank="1" showInputMessage="1" showErrorMessage="1" error="確保病床数を超えております" sqref="C10:C33 M10:M33 H10:H33">
      <formula1>B10</formula1>
    </dataValidation>
    <dataValidation type="whole" operator="lessThanOrEqual" showInputMessage="1" showErrorMessage="1" error="空床数がマイナスになっています" sqref="D10:D33 N10:N33 I10:I33">
      <formula1>C10</formula1>
    </dataValidation>
    <dataValidation type="whole" operator="lessThanOrEqual" allowBlank="1" showInputMessage="1" showErrorMessage="1" error="(C)と(D)の合計が(B)を超えています_x000a_" prompt="(C)と(D)の合計が(B)を超えない上限で値を入力してください" sqref="E10:E33">
      <formula1>C10-D10</formula1>
    </dataValidation>
    <dataValidation type="whole" operator="lessThanOrEqual" allowBlank="1" showInputMessage="1" showErrorMessage="1" error="(C)と(D)の合計が(B)を超えています" prompt="(C)と(D)の合計が(B)を超えない上限で値を入力してください" sqref="J10:J33 O10:O33">
      <formula1>H10-I10</formula1>
    </dataValidation>
    <dataValidation type="custom" allowBlank="1" showInputMessage="1" showErrorMessage="1" error="休止病床数の上限を上回っています" sqref="S10:S33">
      <formula1>SUM(S10:U10)&lt;=Y10</formula1>
    </dataValidation>
    <dataValidation type="custom" allowBlank="1" showInputMessage="1" showErrorMessage="1" error="休止病床数の上限を上回っています" sqref="T10:T33">
      <formula1>SUM(S10:U10)&lt;=Y10</formula1>
    </dataValidation>
    <dataValidation type="custom" allowBlank="1" showInputMessage="1" showErrorMessage="1" error="休止病床数の上限を上回っています" sqref="U10:U33">
      <formula1>SUM(S10:U10)&lt;=Y10</formula1>
    </dataValidation>
    <dataValidation type="custom" allowBlank="1" showInputMessage="1" showErrorMessage="1" error="休止病床数の上限を上回っています" sqref="W10:W33">
      <formula1>SUM(W10,U10)&lt;=L10*2</formula1>
    </dataValidation>
  </dataValidations>
  <pageMargins left="0.7" right="0.7" top="0.75" bottom="0.75" header="0.3" footer="0.3"/>
  <pageSetup paperSize="9" scale="52"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47"/>
  <sheetViews>
    <sheetView view="pageBreakPreview" zoomScale="85" zoomScaleNormal="85" zoomScaleSheetLayoutView="85" workbookViewId="0">
      <selection activeCell="AC10" sqref="AC10"/>
    </sheetView>
  </sheetViews>
  <sheetFormatPr defaultColWidth="9" defaultRowHeight="13.5"/>
  <cols>
    <col min="1" max="16" width="5.625" style="105" customWidth="1"/>
    <col min="17" max="17" width="4.625" style="105" customWidth="1"/>
    <col min="18" max="21" width="6.625" style="105" customWidth="1"/>
    <col min="22" max="22" width="3.75" style="105" customWidth="1"/>
    <col min="23" max="23" width="12.25" style="105" customWidth="1"/>
    <col min="24" max="24" width="3.75" style="105" customWidth="1"/>
    <col min="25" max="27" width="9" style="105"/>
    <col min="28" max="28" width="6.25" style="105" customWidth="1"/>
    <col min="29" max="16384" width="9" style="105"/>
  </cols>
  <sheetData>
    <row r="1" spans="1:31" ht="18.75" customHeight="1">
      <c r="A1" s="294" t="s">
        <v>485</v>
      </c>
      <c r="B1" s="292"/>
      <c r="C1" s="292"/>
      <c r="D1" s="292"/>
      <c r="E1" s="292"/>
      <c r="F1" s="292"/>
      <c r="G1" s="295"/>
      <c r="H1" s="295"/>
      <c r="I1" s="295"/>
      <c r="J1" s="295"/>
      <c r="K1" s="292"/>
      <c r="L1" s="104"/>
      <c r="M1" s="104"/>
      <c r="N1" s="104"/>
      <c r="O1" s="104"/>
    </row>
    <row r="2" spans="1:31" ht="18.75" customHeight="1">
      <c r="A2" s="294" t="s">
        <v>541</v>
      </c>
      <c r="B2" s="292"/>
      <c r="C2" s="292"/>
      <c r="D2" s="292"/>
      <c r="E2" s="292"/>
      <c r="F2" s="292"/>
      <c r="G2" s="295"/>
      <c r="H2" s="311"/>
      <c r="I2" s="295"/>
      <c r="J2" s="295"/>
      <c r="K2" s="292"/>
      <c r="L2" s="141"/>
      <c r="M2" s="141"/>
      <c r="N2" s="104"/>
      <c r="O2" s="104"/>
    </row>
    <row r="3" spans="1:31">
      <c r="A3" s="103"/>
      <c r="B3" s="104"/>
      <c r="C3" s="104"/>
      <c r="D3" s="104"/>
      <c r="E3" s="104"/>
      <c r="F3" s="106"/>
      <c r="G3" s="104"/>
      <c r="H3" s="104"/>
      <c r="I3" s="104"/>
      <c r="J3" s="104"/>
      <c r="K3" s="104"/>
    </row>
    <row r="4" spans="1:31" ht="18.75" customHeight="1">
      <c r="A4" s="704" t="s">
        <v>114</v>
      </c>
      <c r="B4" s="705"/>
      <c r="C4" s="705"/>
      <c r="D4" s="705"/>
      <c r="E4" s="705"/>
      <c r="F4" s="705"/>
      <c r="G4" s="705"/>
      <c r="H4" s="705"/>
      <c r="I4" s="705"/>
      <c r="J4" s="705"/>
      <c r="K4" s="705"/>
      <c r="L4" s="705"/>
      <c r="M4" s="705"/>
      <c r="N4" s="705"/>
      <c r="O4" s="705"/>
      <c r="P4" s="706"/>
      <c r="Q4" s="104"/>
      <c r="R4" s="675" t="s">
        <v>115</v>
      </c>
      <c r="S4" s="676"/>
      <c r="T4" s="676"/>
      <c r="U4" s="677"/>
      <c r="V4" s="142"/>
      <c r="W4" s="713" t="s">
        <v>493</v>
      </c>
      <c r="X4" s="142"/>
      <c r="Y4" s="681" t="s">
        <v>178</v>
      </c>
      <c r="Z4" s="682"/>
      <c r="AA4" s="683"/>
      <c r="AB4" s="143"/>
      <c r="AC4" s="681" t="s">
        <v>495</v>
      </c>
      <c r="AD4" s="682"/>
      <c r="AE4" s="683"/>
    </row>
    <row r="5" spans="1:31" ht="13.15" customHeight="1">
      <c r="A5" s="707" t="s">
        <v>99</v>
      </c>
      <c r="B5" s="708"/>
      <c r="C5" s="708"/>
      <c r="D5" s="708"/>
      <c r="E5" s="708"/>
      <c r="F5" s="708"/>
      <c r="G5" s="708"/>
      <c r="H5" s="708"/>
      <c r="I5" s="708"/>
      <c r="J5" s="708"/>
      <c r="K5" s="708"/>
      <c r="L5" s="708"/>
      <c r="M5" s="708"/>
      <c r="N5" s="708"/>
      <c r="O5" s="708"/>
      <c r="P5" s="709"/>
      <c r="Q5" s="104"/>
      <c r="R5" s="678"/>
      <c r="S5" s="679"/>
      <c r="T5" s="679"/>
      <c r="U5" s="680"/>
      <c r="V5" s="144"/>
      <c r="W5" s="714"/>
      <c r="X5" s="144"/>
      <c r="Y5" s="684"/>
      <c r="Z5" s="685"/>
      <c r="AA5" s="686"/>
      <c r="AB5" s="143"/>
      <c r="AC5" s="684"/>
      <c r="AD5" s="685"/>
      <c r="AE5" s="686"/>
    </row>
    <row r="6" spans="1:31" ht="30" customHeight="1">
      <c r="A6" s="145"/>
      <c r="B6" s="693" t="s">
        <v>100</v>
      </c>
      <c r="C6" s="693"/>
      <c r="D6" s="693"/>
      <c r="E6" s="693"/>
      <c r="F6" s="693"/>
      <c r="G6" s="693" t="s">
        <v>102</v>
      </c>
      <c r="H6" s="693"/>
      <c r="I6" s="693"/>
      <c r="J6" s="693"/>
      <c r="K6" s="693"/>
      <c r="L6" s="694" t="s">
        <v>103</v>
      </c>
      <c r="M6" s="710"/>
      <c r="N6" s="710"/>
      <c r="O6" s="710"/>
      <c r="P6" s="711"/>
      <c r="Q6" s="104"/>
      <c r="R6" s="145"/>
      <c r="S6" s="480" t="s">
        <v>108</v>
      </c>
      <c r="T6" s="480" t="s">
        <v>102</v>
      </c>
      <c r="U6" s="481" t="s">
        <v>103</v>
      </c>
      <c r="W6" s="488" t="s">
        <v>103</v>
      </c>
      <c r="Y6" s="696" t="s">
        <v>116</v>
      </c>
      <c r="Z6" s="698" t="s">
        <v>180</v>
      </c>
      <c r="AA6" s="691" t="s">
        <v>181</v>
      </c>
      <c r="AC6" s="696" t="s">
        <v>116</v>
      </c>
      <c r="AD6" s="698" t="s">
        <v>180</v>
      </c>
      <c r="AE6" s="691" t="s">
        <v>181</v>
      </c>
    </row>
    <row r="7" spans="1:31" ht="24.95" customHeight="1">
      <c r="A7" s="148" t="s">
        <v>101</v>
      </c>
      <c r="B7" s="149">
        <f t="shared" ref="B7:P7" si="0">SUM(B10:B39)</f>
        <v>0</v>
      </c>
      <c r="C7" s="149">
        <f t="shared" si="0"/>
        <v>0</v>
      </c>
      <c r="D7" s="149">
        <f t="shared" si="0"/>
        <v>0</v>
      </c>
      <c r="E7" s="149">
        <f t="shared" si="0"/>
        <v>0</v>
      </c>
      <c r="F7" s="149">
        <f t="shared" si="0"/>
        <v>0</v>
      </c>
      <c r="G7" s="149">
        <f t="shared" si="0"/>
        <v>0</v>
      </c>
      <c r="H7" s="149">
        <f t="shared" si="0"/>
        <v>0</v>
      </c>
      <c r="I7" s="149">
        <f t="shared" si="0"/>
        <v>0</v>
      </c>
      <c r="J7" s="149">
        <f t="shared" si="0"/>
        <v>0</v>
      </c>
      <c r="K7" s="149">
        <f t="shared" si="0"/>
        <v>0</v>
      </c>
      <c r="L7" s="149">
        <f t="shared" si="0"/>
        <v>0</v>
      </c>
      <c r="M7" s="149">
        <f t="shared" si="0"/>
        <v>0</v>
      </c>
      <c r="N7" s="149">
        <f t="shared" si="0"/>
        <v>0</v>
      </c>
      <c r="O7" s="149">
        <f t="shared" si="0"/>
        <v>0</v>
      </c>
      <c r="P7" s="150">
        <f t="shared" si="0"/>
        <v>0</v>
      </c>
      <c r="Q7" s="106"/>
      <c r="R7" s="148" t="s">
        <v>101</v>
      </c>
      <c r="S7" s="149">
        <f>SUM(S10:S39)</f>
        <v>0</v>
      </c>
      <c r="T7" s="149">
        <f>SUM(T10:T39)</f>
        <v>0</v>
      </c>
      <c r="U7" s="150">
        <f>SUM(U10:U39)</f>
        <v>0</v>
      </c>
      <c r="W7" s="489">
        <f>SUM(W10:W39)</f>
        <v>0</v>
      </c>
      <c r="Y7" s="697"/>
      <c r="Z7" s="699"/>
      <c r="AA7" s="692"/>
      <c r="AC7" s="697"/>
      <c r="AD7" s="699"/>
      <c r="AE7" s="692"/>
    </row>
    <row r="8" spans="1:31" ht="24.95" customHeight="1">
      <c r="A8" s="135"/>
      <c r="B8" s="151"/>
      <c r="C8" s="151"/>
      <c r="D8" s="151"/>
      <c r="E8" s="151"/>
      <c r="F8" s="151"/>
      <c r="G8" s="151"/>
      <c r="H8" s="151"/>
      <c r="I8" s="151"/>
      <c r="J8" s="151"/>
      <c r="K8" s="151"/>
      <c r="L8" s="151"/>
      <c r="M8" s="151"/>
      <c r="N8" s="151"/>
      <c r="O8" s="151"/>
      <c r="P8" s="151"/>
      <c r="Q8" s="104"/>
      <c r="R8" s="135"/>
      <c r="S8" s="151"/>
      <c r="T8" s="151"/>
      <c r="U8" s="151"/>
      <c r="W8" s="151"/>
      <c r="Y8" s="697"/>
      <c r="Z8" s="699"/>
      <c r="AA8" s="692"/>
      <c r="AC8" s="697"/>
      <c r="AD8" s="699"/>
      <c r="AE8" s="692"/>
    </row>
    <row r="9" spans="1:31" ht="57.75" customHeight="1">
      <c r="A9" s="190" t="s">
        <v>182</v>
      </c>
      <c r="B9" s="287" t="s">
        <v>333</v>
      </c>
      <c r="C9" s="287" t="s">
        <v>332</v>
      </c>
      <c r="D9" s="287" t="s">
        <v>513</v>
      </c>
      <c r="E9" s="287" t="s">
        <v>519</v>
      </c>
      <c r="F9" s="287" t="s">
        <v>338</v>
      </c>
      <c r="G9" s="287" t="s">
        <v>333</v>
      </c>
      <c r="H9" s="287" t="s">
        <v>332</v>
      </c>
      <c r="I9" s="287" t="s">
        <v>513</v>
      </c>
      <c r="J9" s="287" t="s">
        <v>519</v>
      </c>
      <c r="K9" s="287" t="s">
        <v>338</v>
      </c>
      <c r="L9" s="287" t="s">
        <v>333</v>
      </c>
      <c r="M9" s="287" t="s">
        <v>332</v>
      </c>
      <c r="N9" s="287" t="s">
        <v>513</v>
      </c>
      <c r="O9" s="287" t="s">
        <v>519</v>
      </c>
      <c r="P9" s="314" t="s">
        <v>338</v>
      </c>
      <c r="Q9" s="104"/>
      <c r="R9" s="190" t="s">
        <v>182</v>
      </c>
      <c r="S9" s="152" t="s">
        <v>111</v>
      </c>
      <c r="T9" s="152" t="s">
        <v>111</v>
      </c>
      <c r="U9" s="153" t="s">
        <v>111</v>
      </c>
      <c r="W9" s="490" t="s">
        <v>111</v>
      </c>
      <c r="Y9" s="697"/>
      <c r="Z9" s="699"/>
      <c r="AA9" s="692"/>
      <c r="AC9" s="697"/>
      <c r="AD9" s="699"/>
      <c r="AE9" s="692"/>
    </row>
    <row r="10" spans="1:31" ht="24.95" customHeight="1">
      <c r="A10" s="154" t="s">
        <v>183</v>
      </c>
      <c r="B10" s="223"/>
      <c r="C10" s="223"/>
      <c r="D10" s="223"/>
      <c r="E10" s="223"/>
      <c r="F10" s="155">
        <f>C10-D10-E10</f>
        <v>0</v>
      </c>
      <c r="G10" s="223"/>
      <c r="H10" s="223"/>
      <c r="I10" s="223"/>
      <c r="J10" s="223"/>
      <c r="K10" s="155">
        <f>H10-I10-J10</f>
        <v>0</v>
      </c>
      <c r="L10" s="223"/>
      <c r="M10" s="223"/>
      <c r="N10" s="223"/>
      <c r="O10" s="405"/>
      <c r="P10" s="156">
        <f>M10-N10-O10</f>
        <v>0</v>
      </c>
      <c r="Q10" s="104"/>
      <c r="R10" s="154" t="s">
        <v>183</v>
      </c>
      <c r="S10" s="223"/>
      <c r="T10" s="223"/>
      <c r="U10" s="224"/>
      <c r="W10" s="491"/>
      <c r="Y10" s="157">
        <f>(B10+G10)*2+(L10)*1</f>
        <v>0</v>
      </c>
      <c r="Z10" s="158">
        <f t="shared" ref="Z10:Z39" si="1">SUM(S10:U10)</f>
        <v>0</v>
      </c>
      <c r="AA10" s="479" t="str">
        <f>IF(Y10&lt;Z10,"×","○")</f>
        <v>○</v>
      </c>
      <c r="AC10" s="157">
        <f>(B10+G10)*2+(L10)*2</f>
        <v>0</v>
      </c>
      <c r="AD10" s="158">
        <f>SUM(S10:U10,W10)</f>
        <v>0</v>
      </c>
      <c r="AE10" s="487" t="str">
        <f>IF(AC10&lt;AD10,"×","○")</f>
        <v>○</v>
      </c>
    </row>
    <row r="11" spans="1:31" ht="24.95" customHeight="1">
      <c r="A11" s="154" t="s">
        <v>184</v>
      </c>
      <c r="B11" s="223"/>
      <c r="C11" s="223"/>
      <c r="D11" s="223"/>
      <c r="E11" s="223"/>
      <c r="F11" s="155">
        <f t="shared" ref="F11:F39" si="2">C11-D11-E11</f>
        <v>0</v>
      </c>
      <c r="G11" s="223"/>
      <c r="H11" s="223"/>
      <c r="I11" s="223"/>
      <c r="J11" s="223"/>
      <c r="K11" s="155">
        <f t="shared" ref="K11:K39" si="3">H11-I11-J11</f>
        <v>0</v>
      </c>
      <c r="L11" s="223"/>
      <c r="M11" s="223"/>
      <c r="N11" s="223"/>
      <c r="O11" s="405"/>
      <c r="P11" s="156">
        <f t="shared" ref="P11:P39" si="4">M11-N11-O11</f>
        <v>0</v>
      </c>
      <c r="Q11" s="104"/>
      <c r="R11" s="154" t="s">
        <v>184</v>
      </c>
      <c r="S11" s="223"/>
      <c r="T11" s="223"/>
      <c r="U11" s="224"/>
      <c r="W11" s="491"/>
      <c r="Y11" s="157">
        <f t="shared" ref="Y11:Y39" si="5">(C11+H11)*2+(M11)*1</f>
        <v>0</v>
      </c>
      <c r="Z11" s="158">
        <f t="shared" si="1"/>
        <v>0</v>
      </c>
      <c r="AA11" s="479" t="str">
        <f t="shared" ref="AA11:AA39" si="6">IF(Y11&lt;Z11,"×","○")</f>
        <v>○</v>
      </c>
      <c r="AC11" s="157">
        <f t="shared" ref="AC11:AC39" si="7">(B11+G11)*2+(L11)*2</f>
        <v>0</v>
      </c>
      <c r="AD11" s="158">
        <f t="shared" ref="AD11:AD39" si="8">SUM(S11:U11,W11)</f>
        <v>0</v>
      </c>
      <c r="AE11" s="487" t="str">
        <f t="shared" ref="AE11:AE39" si="9">IF(AC11&lt;AD11,"×","○")</f>
        <v>○</v>
      </c>
    </row>
    <row r="12" spans="1:31" ht="24.95" customHeight="1">
      <c r="A12" s="154" t="s">
        <v>185</v>
      </c>
      <c r="B12" s="223"/>
      <c r="C12" s="223"/>
      <c r="D12" s="223"/>
      <c r="E12" s="223"/>
      <c r="F12" s="155">
        <f t="shared" si="2"/>
        <v>0</v>
      </c>
      <c r="G12" s="223"/>
      <c r="H12" s="223"/>
      <c r="I12" s="223"/>
      <c r="J12" s="223"/>
      <c r="K12" s="155">
        <f t="shared" si="3"/>
        <v>0</v>
      </c>
      <c r="L12" s="223"/>
      <c r="M12" s="223"/>
      <c r="N12" s="223"/>
      <c r="O12" s="405"/>
      <c r="P12" s="156">
        <f t="shared" si="4"/>
        <v>0</v>
      </c>
      <c r="Q12" s="104"/>
      <c r="R12" s="154" t="s">
        <v>185</v>
      </c>
      <c r="S12" s="223"/>
      <c r="T12" s="223"/>
      <c r="U12" s="224"/>
      <c r="W12" s="491"/>
      <c r="Y12" s="157">
        <f t="shared" si="5"/>
        <v>0</v>
      </c>
      <c r="Z12" s="158">
        <f t="shared" si="1"/>
        <v>0</v>
      </c>
      <c r="AA12" s="479" t="str">
        <f t="shared" si="6"/>
        <v>○</v>
      </c>
      <c r="AC12" s="157">
        <f t="shared" si="7"/>
        <v>0</v>
      </c>
      <c r="AD12" s="158">
        <f t="shared" si="8"/>
        <v>0</v>
      </c>
      <c r="AE12" s="487" t="str">
        <f t="shared" si="9"/>
        <v>○</v>
      </c>
    </row>
    <row r="13" spans="1:31" ht="24.95" customHeight="1">
      <c r="A13" s="154" t="s">
        <v>186</v>
      </c>
      <c r="B13" s="223"/>
      <c r="C13" s="223"/>
      <c r="D13" s="223"/>
      <c r="E13" s="223"/>
      <c r="F13" s="155">
        <f t="shared" si="2"/>
        <v>0</v>
      </c>
      <c r="G13" s="223"/>
      <c r="H13" s="223"/>
      <c r="I13" s="223"/>
      <c r="J13" s="223"/>
      <c r="K13" s="155">
        <f t="shared" si="3"/>
        <v>0</v>
      </c>
      <c r="L13" s="223"/>
      <c r="M13" s="223"/>
      <c r="N13" s="223"/>
      <c r="O13" s="405"/>
      <c r="P13" s="156">
        <f t="shared" si="4"/>
        <v>0</v>
      </c>
      <c r="Q13" s="104"/>
      <c r="R13" s="154" t="s">
        <v>186</v>
      </c>
      <c r="S13" s="223"/>
      <c r="T13" s="223"/>
      <c r="U13" s="224"/>
      <c r="W13" s="491"/>
      <c r="Y13" s="157">
        <f t="shared" si="5"/>
        <v>0</v>
      </c>
      <c r="Z13" s="158">
        <f t="shared" si="1"/>
        <v>0</v>
      </c>
      <c r="AA13" s="479" t="str">
        <f t="shared" si="6"/>
        <v>○</v>
      </c>
      <c r="AC13" s="157">
        <f t="shared" si="7"/>
        <v>0</v>
      </c>
      <c r="AD13" s="158">
        <f t="shared" si="8"/>
        <v>0</v>
      </c>
      <c r="AE13" s="487" t="str">
        <f t="shared" si="9"/>
        <v>○</v>
      </c>
    </row>
    <row r="14" spans="1:31" ht="24.95" customHeight="1">
      <c r="A14" s="154" t="s">
        <v>187</v>
      </c>
      <c r="B14" s="223"/>
      <c r="C14" s="223"/>
      <c r="D14" s="223"/>
      <c r="E14" s="223"/>
      <c r="F14" s="155">
        <f t="shared" si="2"/>
        <v>0</v>
      </c>
      <c r="G14" s="223"/>
      <c r="H14" s="223"/>
      <c r="I14" s="223"/>
      <c r="J14" s="223"/>
      <c r="K14" s="155">
        <f t="shared" si="3"/>
        <v>0</v>
      </c>
      <c r="L14" s="223"/>
      <c r="M14" s="223"/>
      <c r="N14" s="223"/>
      <c r="O14" s="405"/>
      <c r="P14" s="156">
        <f t="shared" si="4"/>
        <v>0</v>
      </c>
      <c r="Q14" s="104"/>
      <c r="R14" s="154" t="s">
        <v>187</v>
      </c>
      <c r="S14" s="223"/>
      <c r="T14" s="223"/>
      <c r="U14" s="224"/>
      <c r="W14" s="491"/>
      <c r="Y14" s="157">
        <f t="shared" si="5"/>
        <v>0</v>
      </c>
      <c r="Z14" s="158">
        <f t="shared" si="1"/>
        <v>0</v>
      </c>
      <c r="AA14" s="479" t="str">
        <f t="shared" si="6"/>
        <v>○</v>
      </c>
      <c r="AC14" s="157">
        <f t="shared" si="7"/>
        <v>0</v>
      </c>
      <c r="AD14" s="158">
        <f t="shared" si="8"/>
        <v>0</v>
      </c>
      <c r="AE14" s="487" t="str">
        <f t="shared" si="9"/>
        <v>○</v>
      </c>
    </row>
    <row r="15" spans="1:31" ht="24.95" customHeight="1">
      <c r="A15" s="154" t="s">
        <v>188</v>
      </c>
      <c r="B15" s="223"/>
      <c r="C15" s="223"/>
      <c r="D15" s="223"/>
      <c r="E15" s="223"/>
      <c r="F15" s="155">
        <f t="shared" si="2"/>
        <v>0</v>
      </c>
      <c r="G15" s="223"/>
      <c r="H15" s="223"/>
      <c r="I15" s="223"/>
      <c r="J15" s="223"/>
      <c r="K15" s="155">
        <f t="shared" si="3"/>
        <v>0</v>
      </c>
      <c r="L15" s="223"/>
      <c r="M15" s="223"/>
      <c r="N15" s="223"/>
      <c r="O15" s="405"/>
      <c r="P15" s="156">
        <f t="shared" si="4"/>
        <v>0</v>
      </c>
      <c r="Q15" s="104"/>
      <c r="R15" s="154" t="s">
        <v>188</v>
      </c>
      <c r="S15" s="223"/>
      <c r="T15" s="223"/>
      <c r="U15" s="224"/>
      <c r="W15" s="491"/>
      <c r="Y15" s="157">
        <f t="shared" si="5"/>
        <v>0</v>
      </c>
      <c r="Z15" s="158">
        <f t="shared" si="1"/>
        <v>0</v>
      </c>
      <c r="AA15" s="479" t="str">
        <f t="shared" si="6"/>
        <v>○</v>
      </c>
      <c r="AC15" s="157">
        <f t="shared" si="7"/>
        <v>0</v>
      </c>
      <c r="AD15" s="158">
        <f t="shared" si="8"/>
        <v>0</v>
      </c>
      <c r="AE15" s="487" t="str">
        <f t="shared" si="9"/>
        <v>○</v>
      </c>
    </row>
    <row r="16" spans="1:31" ht="24.95" customHeight="1">
      <c r="A16" s="154" t="s">
        <v>189</v>
      </c>
      <c r="B16" s="223"/>
      <c r="C16" s="223"/>
      <c r="D16" s="223"/>
      <c r="E16" s="223"/>
      <c r="F16" s="155">
        <f t="shared" si="2"/>
        <v>0</v>
      </c>
      <c r="G16" s="223"/>
      <c r="H16" s="223"/>
      <c r="I16" s="223"/>
      <c r="J16" s="223"/>
      <c r="K16" s="155">
        <f t="shared" si="3"/>
        <v>0</v>
      </c>
      <c r="L16" s="223"/>
      <c r="M16" s="223"/>
      <c r="N16" s="223"/>
      <c r="O16" s="405"/>
      <c r="P16" s="156">
        <f t="shared" si="4"/>
        <v>0</v>
      </c>
      <c r="Q16" s="104"/>
      <c r="R16" s="154" t="s">
        <v>189</v>
      </c>
      <c r="S16" s="223"/>
      <c r="T16" s="223"/>
      <c r="U16" s="224"/>
      <c r="W16" s="491"/>
      <c r="Y16" s="157">
        <f t="shared" si="5"/>
        <v>0</v>
      </c>
      <c r="Z16" s="158">
        <f t="shared" si="1"/>
        <v>0</v>
      </c>
      <c r="AA16" s="479" t="str">
        <f t="shared" si="6"/>
        <v>○</v>
      </c>
      <c r="AC16" s="157">
        <f t="shared" si="7"/>
        <v>0</v>
      </c>
      <c r="AD16" s="158">
        <f t="shared" si="8"/>
        <v>0</v>
      </c>
      <c r="AE16" s="487" t="str">
        <f t="shared" si="9"/>
        <v>○</v>
      </c>
    </row>
    <row r="17" spans="1:31" ht="24.95" customHeight="1">
      <c r="A17" s="154" t="s">
        <v>190</v>
      </c>
      <c r="B17" s="223"/>
      <c r="C17" s="223"/>
      <c r="D17" s="223"/>
      <c r="E17" s="223"/>
      <c r="F17" s="155">
        <f t="shared" si="2"/>
        <v>0</v>
      </c>
      <c r="G17" s="223"/>
      <c r="H17" s="223"/>
      <c r="I17" s="223"/>
      <c r="J17" s="223"/>
      <c r="K17" s="155">
        <f t="shared" si="3"/>
        <v>0</v>
      </c>
      <c r="L17" s="223"/>
      <c r="M17" s="223"/>
      <c r="N17" s="223"/>
      <c r="O17" s="405"/>
      <c r="P17" s="156">
        <f t="shared" si="4"/>
        <v>0</v>
      </c>
      <c r="Q17" s="104"/>
      <c r="R17" s="154" t="s">
        <v>190</v>
      </c>
      <c r="S17" s="223"/>
      <c r="T17" s="223"/>
      <c r="U17" s="224"/>
      <c r="W17" s="491"/>
      <c r="Y17" s="157">
        <f t="shared" si="5"/>
        <v>0</v>
      </c>
      <c r="Z17" s="158">
        <f t="shared" si="1"/>
        <v>0</v>
      </c>
      <c r="AA17" s="479" t="str">
        <f t="shared" si="6"/>
        <v>○</v>
      </c>
      <c r="AC17" s="157">
        <f t="shared" si="7"/>
        <v>0</v>
      </c>
      <c r="AD17" s="158">
        <f t="shared" si="8"/>
        <v>0</v>
      </c>
      <c r="AE17" s="487" t="str">
        <f t="shared" si="9"/>
        <v>○</v>
      </c>
    </row>
    <row r="18" spans="1:31" ht="24.95" customHeight="1">
      <c r="A18" s="154" t="s">
        <v>191</v>
      </c>
      <c r="B18" s="223"/>
      <c r="C18" s="223"/>
      <c r="D18" s="223"/>
      <c r="E18" s="223"/>
      <c r="F18" s="155">
        <f t="shared" si="2"/>
        <v>0</v>
      </c>
      <c r="G18" s="223"/>
      <c r="H18" s="223"/>
      <c r="I18" s="223"/>
      <c r="J18" s="223"/>
      <c r="K18" s="155">
        <f t="shared" si="3"/>
        <v>0</v>
      </c>
      <c r="L18" s="223"/>
      <c r="M18" s="223"/>
      <c r="N18" s="223"/>
      <c r="O18" s="405"/>
      <c r="P18" s="156">
        <f t="shared" si="4"/>
        <v>0</v>
      </c>
      <c r="Q18" s="104"/>
      <c r="R18" s="154" t="s">
        <v>191</v>
      </c>
      <c r="S18" s="223"/>
      <c r="T18" s="223"/>
      <c r="U18" s="224"/>
      <c r="W18" s="491"/>
      <c r="Y18" s="157">
        <f t="shared" si="5"/>
        <v>0</v>
      </c>
      <c r="Z18" s="158">
        <f t="shared" si="1"/>
        <v>0</v>
      </c>
      <c r="AA18" s="479" t="str">
        <f t="shared" si="6"/>
        <v>○</v>
      </c>
      <c r="AC18" s="157">
        <f t="shared" si="7"/>
        <v>0</v>
      </c>
      <c r="AD18" s="158">
        <f t="shared" si="8"/>
        <v>0</v>
      </c>
      <c r="AE18" s="487" t="str">
        <f t="shared" si="9"/>
        <v>○</v>
      </c>
    </row>
    <row r="19" spans="1:31" ht="24.95" customHeight="1">
      <c r="A19" s="154" t="s">
        <v>192</v>
      </c>
      <c r="B19" s="223"/>
      <c r="C19" s="223"/>
      <c r="D19" s="223"/>
      <c r="E19" s="223"/>
      <c r="F19" s="155">
        <f t="shared" si="2"/>
        <v>0</v>
      </c>
      <c r="G19" s="223"/>
      <c r="H19" s="223"/>
      <c r="I19" s="223"/>
      <c r="J19" s="223"/>
      <c r="K19" s="155">
        <f t="shared" si="3"/>
        <v>0</v>
      </c>
      <c r="L19" s="223"/>
      <c r="M19" s="223"/>
      <c r="N19" s="223"/>
      <c r="O19" s="405"/>
      <c r="P19" s="156">
        <f t="shared" si="4"/>
        <v>0</v>
      </c>
      <c r="Q19" s="104"/>
      <c r="R19" s="154" t="s">
        <v>192</v>
      </c>
      <c r="S19" s="223"/>
      <c r="T19" s="223"/>
      <c r="U19" s="224"/>
      <c r="W19" s="491"/>
      <c r="Y19" s="157">
        <f t="shared" si="5"/>
        <v>0</v>
      </c>
      <c r="Z19" s="158">
        <f t="shared" si="1"/>
        <v>0</v>
      </c>
      <c r="AA19" s="479" t="str">
        <f t="shared" si="6"/>
        <v>○</v>
      </c>
      <c r="AC19" s="157">
        <f t="shared" si="7"/>
        <v>0</v>
      </c>
      <c r="AD19" s="158">
        <f t="shared" si="8"/>
        <v>0</v>
      </c>
      <c r="AE19" s="487" t="str">
        <f t="shared" si="9"/>
        <v>○</v>
      </c>
    </row>
    <row r="20" spans="1:31" ht="24.95" customHeight="1">
      <c r="A20" s="154" t="s">
        <v>193</v>
      </c>
      <c r="B20" s="223"/>
      <c r="C20" s="223"/>
      <c r="D20" s="223"/>
      <c r="E20" s="223"/>
      <c r="F20" s="155">
        <f t="shared" si="2"/>
        <v>0</v>
      </c>
      <c r="G20" s="223"/>
      <c r="H20" s="223"/>
      <c r="I20" s="223"/>
      <c r="J20" s="223"/>
      <c r="K20" s="155">
        <f t="shared" si="3"/>
        <v>0</v>
      </c>
      <c r="L20" s="223"/>
      <c r="M20" s="223"/>
      <c r="N20" s="223"/>
      <c r="O20" s="405"/>
      <c r="P20" s="156">
        <f t="shared" si="4"/>
        <v>0</v>
      </c>
      <c r="Q20" s="104"/>
      <c r="R20" s="154" t="s">
        <v>193</v>
      </c>
      <c r="S20" s="223"/>
      <c r="T20" s="223"/>
      <c r="U20" s="224"/>
      <c r="W20" s="491"/>
      <c r="Y20" s="157">
        <f t="shared" si="5"/>
        <v>0</v>
      </c>
      <c r="Z20" s="158">
        <f t="shared" si="1"/>
        <v>0</v>
      </c>
      <c r="AA20" s="479" t="str">
        <f t="shared" si="6"/>
        <v>○</v>
      </c>
      <c r="AC20" s="157">
        <f t="shared" si="7"/>
        <v>0</v>
      </c>
      <c r="AD20" s="158">
        <f t="shared" si="8"/>
        <v>0</v>
      </c>
      <c r="AE20" s="487" t="str">
        <f t="shared" si="9"/>
        <v>○</v>
      </c>
    </row>
    <row r="21" spans="1:31" ht="24.95" customHeight="1">
      <c r="A21" s="154" t="s">
        <v>194</v>
      </c>
      <c r="B21" s="223"/>
      <c r="C21" s="223"/>
      <c r="D21" s="223"/>
      <c r="E21" s="223"/>
      <c r="F21" s="155">
        <f t="shared" si="2"/>
        <v>0</v>
      </c>
      <c r="G21" s="223"/>
      <c r="H21" s="223"/>
      <c r="I21" s="223"/>
      <c r="J21" s="223"/>
      <c r="K21" s="155">
        <f t="shared" si="3"/>
        <v>0</v>
      </c>
      <c r="L21" s="223"/>
      <c r="M21" s="223"/>
      <c r="N21" s="223"/>
      <c r="O21" s="405"/>
      <c r="P21" s="156">
        <f t="shared" si="4"/>
        <v>0</v>
      </c>
      <c r="Q21" s="104"/>
      <c r="R21" s="154" t="s">
        <v>194</v>
      </c>
      <c r="S21" s="223"/>
      <c r="T21" s="223"/>
      <c r="U21" s="224"/>
      <c r="W21" s="491"/>
      <c r="Y21" s="157">
        <f t="shared" si="5"/>
        <v>0</v>
      </c>
      <c r="Z21" s="158">
        <f t="shared" si="1"/>
        <v>0</v>
      </c>
      <c r="AA21" s="479" t="str">
        <f t="shared" si="6"/>
        <v>○</v>
      </c>
      <c r="AC21" s="157">
        <f t="shared" si="7"/>
        <v>0</v>
      </c>
      <c r="AD21" s="158">
        <f t="shared" si="8"/>
        <v>0</v>
      </c>
      <c r="AE21" s="487" t="str">
        <f t="shared" si="9"/>
        <v>○</v>
      </c>
    </row>
    <row r="22" spans="1:31" ht="24.95" customHeight="1">
      <c r="A22" s="154" t="s">
        <v>195</v>
      </c>
      <c r="B22" s="223"/>
      <c r="C22" s="223"/>
      <c r="D22" s="223"/>
      <c r="E22" s="223"/>
      <c r="F22" s="155">
        <f t="shared" si="2"/>
        <v>0</v>
      </c>
      <c r="G22" s="223"/>
      <c r="H22" s="223"/>
      <c r="I22" s="223"/>
      <c r="J22" s="223"/>
      <c r="K22" s="155">
        <f t="shared" si="3"/>
        <v>0</v>
      </c>
      <c r="L22" s="223"/>
      <c r="M22" s="223"/>
      <c r="N22" s="223"/>
      <c r="O22" s="405"/>
      <c r="P22" s="156">
        <f t="shared" si="4"/>
        <v>0</v>
      </c>
      <c r="Q22" s="104"/>
      <c r="R22" s="154" t="s">
        <v>195</v>
      </c>
      <c r="S22" s="223"/>
      <c r="T22" s="223"/>
      <c r="U22" s="224"/>
      <c r="W22" s="491"/>
      <c r="Y22" s="157">
        <f t="shared" si="5"/>
        <v>0</v>
      </c>
      <c r="Z22" s="158">
        <f t="shared" si="1"/>
        <v>0</v>
      </c>
      <c r="AA22" s="479" t="str">
        <f t="shared" si="6"/>
        <v>○</v>
      </c>
      <c r="AC22" s="157">
        <f t="shared" si="7"/>
        <v>0</v>
      </c>
      <c r="AD22" s="158">
        <f t="shared" si="8"/>
        <v>0</v>
      </c>
      <c r="AE22" s="487" t="str">
        <f t="shared" si="9"/>
        <v>○</v>
      </c>
    </row>
    <row r="23" spans="1:31" ht="24.95" customHeight="1">
      <c r="A23" s="154" t="s">
        <v>196</v>
      </c>
      <c r="B23" s="223"/>
      <c r="C23" s="223"/>
      <c r="D23" s="223"/>
      <c r="E23" s="223"/>
      <c r="F23" s="155">
        <f t="shared" si="2"/>
        <v>0</v>
      </c>
      <c r="G23" s="223"/>
      <c r="H23" s="223"/>
      <c r="I23" s="223"/>
      <c r="J23" s="223"/>
      <c r="K23" s="155">
        <f t="shared" si="3"/>
        <v>0</v>
      </c>
      <c r="L23" s="223"/>
      <c r="M23" s="223"/>
      <c r="N23" s="223"/>
      <c r="O23" s="405"/>
      <c r="P23" s="156">
        <f t="shared" si="4"/>
        <v>0</v>
      </c>
      <c r="Q23" s="104"/>
      <c r="R23" s="154" t="s">
        <v>196</v>
      </c>
      <c r="S23" s="223"/>
      <c r="T23" s="223"/>
      <c r="U23" s="224"/>
      <c r="W23" s="491"/>
      <c r="Y23" s="157">
        <f t="shared" si="5"/>
        <v>0</v>
      </c>
      <c r="Z23" s="158">
        <f t="shared" si="1"/>
        <v>0</v>
      </c>
      <c r="AA23" s="479" t="str">
        <f t="shared" si="6"/>
        <v>○</v>
      </c>
      <c r="AC23" s="157">
        <f t="shared" si="7"/>
        <v>0</v>
      </c>
      <c r="AD23" s="158">
        <f t="shared" si="8"/>
        <v>0</v>
      </c>
      <c r="AE23" s="487" t="str">
        <f t="shared" si="9"/>
        <v>○</v>
      </c>
    </row>
    <row r="24" spans="1:31" ht="24.95" customHeight="1">
      <c r="A24" s="154" t="s">
        <v>197</v>
      </c>
      <c r="B24" s="223"/>
      <c r="C24" s="223"/>
      <c r="D24" s="223"/>
      <c r="E24" s="223"/>
      <c r="F24" s="155">
        <f t="shared" si="2"/>
        <v>0</v>
      </c>
      <c r="G24" s="223"/>
      <c r="H24" s="223"/>
      <c r="I24" s="223"/>
      <c r="J24" s="223"/>
      <c r="K24" s="155">
        <f t="shared" si="3"/>
        <v>0</v>
      </c>
      <c r="L24" s="223"/>
      <c r="M24" s="223"/>
      <c r="N24" s="223"/>
      <c r="O24" s="405"/>
      <c r="P24" s="156">
        <f t="shared" si="4"/>
        <v>0</v>
      </c>
      <c r="Q24" s="104"/>
      <c r="R24" s="154" t="s">
        <v>197</v>
      </c>
      <c r="S24" s="223"/>
      <c r="T24" s="223"/>
      <c r="U24" s="224"/>
      <c r="W24" s="491"/>
      <c r="Y24" s="157">
        <f t="shared" si="5"/>
        <v>0</v>
      </c>
      <c r="Z24" s="158">
        <f t="shared" si="1"/>
        <v>0</v>
      </c>
      <c r="AA24" s="479" t="str">
        <f t="shared" si="6"/>
        <v>○</v>
      </c>
      <c r="AC24" s="157">
        <f t="shared" si="7"/>
        <v>0</v>
      </c>
      <c r="AD24" s="158">
        <f t="shared" si="8"/>
        <v>0</v>
      </c>
      <c r="AE24" s="487" t="str">
        <f t="shared" si="9"/>
        <v>○</v>
      </c>
    </row>
    <row r="25" spans="1:31" ht="24.95" customHeight="1">
      <c r="A25" s="154" t="s">
        <v>198</v>
      </c>
      <c r="B25" s="223"/>
      <c r="C25" s="223"/>
      <c r="D25" s="223"/>
      <c r="E25" s="223"/>
      <c r="F25" s="155">
        <f t="shared" si="2"/>
        <v>0</v>
      </c>
      <c r="G25" s="223"/>
      <c r="H25" s="223"/>
      <c r="I25" s="223"/>
      <c r="J25" s="223"/>
      <c r="K25" s="155">
        <f t="shared" si="3"/>
        <v>0</v>
      </c>
      <c r="L25" s="223"/>
      <c r="M25" s="223"/>
      <c r="N25" s="223"/>
      <c r="O25" s="405"/>
      <c r="P25" s="156">
        <f t="shared" si="4"/>
        <v>0</v>
      </c>
      <c r="Q25" s="104"/>
      <c r="R25" s="154" t="s">
        <v>198</v>
      </c>
      <c r="S25" s="223"/>
      <c r="T25" s="223"/>
      <c r="U25" s="224"/>
      <c r="W25" s="491"/>
      <c r="Y25" s="157">
        <f t="shared" si="5"/>
        <v>0</v>
      </c>
      <c r="Z25" s="158">
        <f t="shared" si="1"/>
        <v>0</v>
      </c>
      <c r="AA25" s="479" t="str">
        <f t="shared" si="6"/>
        <v>○</v>
      </c>
      <c r="AC25" s="157">
        <f t="shared" si="7"/>
        <v>0</v>
      </c>
      <c r="AD25" s="158">
        <f t="shared" si="8"/>
        <v>0</v>
      </c>
      <c r="AE25" s="487" t="str">
        <f t="shared" si="9"/>
        <v>○</v>
      </c>
    </row>
    <row r="26" spans="1:31" ht="24.95" customHeight="1">
      <c r="A26" s="154" t="s">
        <v>199</v>
      </c>
      <c r="B26" s="223"/>
      <c r="C26" s="223"/>
      <c r="D26" s="223"/>
      <c r="E26" s="223"/>
      <c r="F26" s="155">
        <f t="shared" si="2"/>
        <v>0</v>
      </c>
      <c r="G26" s="223"/>
      <c r="H26" s="223"/>
      <c r="I26" s="223"/>
      <c r="J26" s="223"/>
      <c r="K26" s="155">
        <f t="shared" si="3"/>
        <v>0</v>
      </c>
      <c r="L26" s="223"/>
      <c r="M26" s="223"/>
      <c r="N26" s="223"/>
      <c r="O26" s="405"/>
      <c r="P26" s="156">
        <f t="shared" si="4"/>
        <v>0</v>
      </c>
      <c r="Q26" s="104"/>
      <c r="R26" s="154" t="s">
        <v>199</v>
      </c>
      <c r="S26" s="223"/>
      <c r="T26" s="223"/>
      <c r="U26" s="224"/>
      <c r="W26" s="491"/>
      <c r="Y26" s="157">
        <f t="shared" si="5"/>
        <v>0</v>
      </c>
      <c r="Z26" s="158">
        <f t="shared" si="1"/>
        <v>0</v>
      </c>
      <c r="AA26" s="479" t="str">
        <f t="shared" si="6"/>
        <v>○</v>
      </c>
      <c r="AC26" s="157">
        <f t="shared" si="7"/>
        <v>0</v>
      </c>
      <c r="AD26" s="158">
        <f t="shared" si="8"/>
        <v>0</v>
      </c>
      <c r="AE26" s="487" t="str">
        <f t="shared" si="9"/>
        <v>○</v>
      </c>
    </row>
    <row r="27" spans="1:31" ht="24.95" customHeight="1">
      <c r="A27" s="154" t="s">
        <v>200</v>
      </c>
      <c r="B27" s="223"/>
      <c r="C27" s="223"/>
      <c r="D27" s="223"/>
      <c r="E27" s="223"/>
      <c r="F27" s="155">
        <f t="shared" si="2"/>
        <v>0</v>
      </c>
      <c r="G27" s="223"/>
      <c r="H27" s="223"/>
      <c r="I27" s="223"/>
      <c r="J27" s="223"/>
      <c r="K27" s="155">
        <f t="shared" si="3"/>
        <v>0</v>
      </c>
      <c r="L27" s="223"/>
      <c r="M27" s="223"/>
      <c r="N27" s="223"/>
      <c r="O27" s="405"/>
      <c r="P27" s="156">
        <f t="shared" si="4"/>
        <v>0</v>
      </c>
      <c r="Q27" s="104"/>
      <c r="R27" s="154" t="s">
        <v>200</v>
      </c>
      <c r="S27" s="223"/>
      <c r="T27" s="223"/>
      <c r="U27" s="224"/>
      <c r="W27" s="491"/>
      <c r="Y27" s="157">
        <f t="shared" si="5"/>
        <v>0</v>
      </c>
      <c r="Z27" s="158">
        <f t="shared" si="1"/>
        <v>0</v>
      </c>
      <c r="AA27" s="479" t="str">
        <f t="shared" si="6"/>
        <v>○</v>
      </c>
      <c r="AC27" s="157">
        <f t="shared" si="7"/>
        <v>0</v>
      </c>
      <c r="AD27" s="158">
        <f t="shared" si="8"/>
        <v>0</v>
      </c>
      <c r="AE27" s="487" t="str">
        <f t="shared" si="9"/>
        <v>○</v>
      </c>
    </row>
    <row r="28" spans="1:31" ht="24.95" customHeight="1">
      <c r="A28" s="154" t="s">
        <v>201</v>
      </c>
      <c r="B28" s="223"/>
      <c r="C28" s="223"/>
      <c r="D28" s="223"/>
      <c r="E28" s="223"/>
      <c r="F28" s="155">
        <f t="shared" si="2"/>
        <v>0</v>
      </c>
      <c r="G28" s="223"/>
      <c r="H28" s="223"/>
      <c r="I28" s="223"/>
      <c r="J28" s="223"/>
      <c r="K28" s="155">
        <f t="shared" si="3"/>
        <v>0</v>
      </c>
      <c r="L28" s="223"/>
      <c r="M28" s="223"/>
      <c r="N28" s="223"/>
      <c r="O28" s="405"/>
      <c r="P28" s="156">
        <f t="shared" si="4"/>
        <v>0</v>
      </c>
      <c r="Q28" s="104"/>
      <c r="R28" s="154" t="s">
        <v>201</v>
      </c>
      <c r="S28" s="223"/>
      <c r="T28" s="223"/>
      <c r="U28" s="224"/>
      <c r="W28" s="491"/>
      <c r="Y28" s="157">
        <f t="shared" si="5"/>
        <v>0</v>
      </c>
      <c r="Z28" s="158">
        <f t="shared" si="1"/>
        <v>0</v>
      </c>
      <c r="AA28" s="479" t="str">
        <f t="shared" si="6"/>
        <v>○</v>
      </c>
      <c r="AC28" s="157">
        <f t="shared" si="7"/>
        <v>0</v>
      </c>
      <c r="AD28" s="158">
        <f t="shared" si="8"/>
        <v>0</v>
      </c>
      <c r="AE28" s="487" t="str">
        <f t="shared" si="9"/>
        <v>○</v>
      </c>
    </row>
    <row r="29" spans="1:31" ht="24.95" customHeight="1">
      <c r="A29" s="154" t="s">
        <v>202</v>
      </c>
      <c r="B29" s="223"/>
      <c r="C29" s="223"/>
      <c r="D29" s="223"/>
      <c r="E29" s="223"/>
      <c r="F29" s="155">
        <f t="shared" si="2"/>
        <v>0</v>
      </c>
      <c r="G29" s="223"/>
      <c r="H29" s="223"/>
      <c r="I29" s="223"/>
      <c r="J29" s="223"/>
      <c r="K29" s="155">
        <f t="shared" si="3"/>
        <v>0</v>
      </c>
      <c r="L29" s="223"/>
      <c r="M29" s="223"/>
      <c r="N29" s="223"/>
      <c r="O29" s="405"/>
      <c r="P29" s="156">
        <f t="shared" si="4"/>
        <v>0</v>
      </c>
      <c r="Q29" s="104"/>
      <c r="R29" s="154" t="s">
        <v>202</v>
      </c>
      <c r="S29" s="223"/>
      <c r="T29" s="223"/>
      <c r="U29" s="224"/>
      <c r="W29" s="491"/>
      <c r="Y29" s="157">
        <f t="shared" si="5"/>
        <v>0</v>
      </c>
      <c r="Z29" s="158">
        <f t="shared" si="1"/>
        <v>0</v>
      </c>
      <c r="AA29" s="479" t="str">
        <f t="shared" si="6"/>
        <v>○</v>
      </c>
      <c r="AC29" s="157">
        <f t="shared" si="7"/>
        <v>0</v>
      </c>
      <c r="AD29" s="158">
        <f t="shared" si="8"/>
        <v>0</v>
      </c>
      <c r="AE29" s="487" t="str">
        <f t="shared" si="9"/>
        <v>○</v>
      </c>
    </row>
    <row r="30" spans="1:31" ht="24.95" customHeight="1">
      <c r="A30" s="154" t="s">
        <v>203</v>
      </c>
      <c r="B30" s="223"/>
      <c r="C30" s="223"/>
      <c r="D30" s="223"/>
      <c r="E30" s="223"/>
      <c r="F30" s="155">
        <f t="shared" si="2"/>
        <v>0</v>
      </c>
      <c r="G30" s="223"/>
      <c r="H30" s="223"/>
      <c r="I30" s="223"/>
      <c r="J30" s="223"/>
      <c r="K30" s="155">
        <f t="shared" si="3"/>
        <v>0</v>
      </c>
      <c r="L30" s="223"/>
      <c r="M30" s="223"/>
      <c r="N30" s="223"/>
      <c r="O30" s="405"/>
      <c r="P30" s="156">
        <f t="shared" si="4"/>
        <v>0</v>
      </c>
      <c r="Q30" s="104"/>
      <c r="R30" s="154" t="s">
        <v>203</v>
      </c>
      <c r="S30" s="223"/>
      <c r="T30" s="223"/>
      <c r="U30" s="224"/>
      <c r="W30" s="491"/>
      <c r="Y30" s="157">
        <f t="shared" si="5"/>
        <v>0</v>
      </c>
      <c r="Z30" s="158">
        <f t="shared" si="1"/>
        <v>0</v>
      </c>
      <c r="AA30" s="479" t="str">
        <f t="shared" si="6"/>
        <v>○</v>
      </c>
      <c r="AC30" s="157">
        <f t="shared" si="7"/>
        <v>0</v>
      </c>
      <c r="AD30" s="158">
        <f t="shared" si="8"/>
        <v>0</v>
      </c>
      <c r="AE30" s="487" t="str">
        <f t="shared" si="9"/>
        <v>○</v>
      </c>
    </row>
    <row r="31" spans="1:31" ht="24.95" customHeight="1">
      <c r="A31" s="154" t="s">
        <v>204</v>
      </c>
      <c r="B31" s="223"/>
      <c r="C31" s="223"/>
      <c r="D31" s="223"/>
      <c r="E31" s="223"/>
      <c r="F31" s="155">
        <f t="shared" si="2"/>
        <v>0</v>
      </c>
      <c r="G31" s="223"/>
      <c r="H31" s="223"/>
      <c r="I31" s="223"/>
      <c r="J31" s="223"/>
      <c r="K31" s="155">
        <f t="shared" si="3"/>
        <v>0</v>
      </c>
      <c r="L31" s="223"/>
      <c r="M31" s="223"/>
      <c r="N31" s="223"/>
      <c r="O31" s="405"/>
      <c r="P31" s="156">
        <f t="shared" si="4"/>
        <v>0</v>
      </c>
      <c r="Q31" s="104"/>
      <c r="R31" s="154" t="s">
        <v>204</v>
      </c>
      <c r="S31" s="223"/>
      <c r="T31" s="223"/>
      <c r="U31" s="224"/>
      <c r="W31" s="491"/>
      <c r="Y31" s="157">
        <f t="shared" si="5"/>
        <v>0</v>
      </c>
      <c r="Z31" s="158">
        <f t="shared" si="1"/>
        <v>0</v>
      </c>
      <c r="AA31" s="479" t="str">
        <f t="shared" si="6"/>
        <v>○</v>
      </c>
      <c r="AC31" s="157">
        <f t="shared" si="7"/>
        <v>0</v>
      </c>
      <c r="AD31" s="158">
        <f t="shared" si="8"/>
        <v>0</v>
      </c>
      <c r="AE31" s="487" t="str">
        <f t="shared" si="9"/>
        <v>○</v>
      </c>
    </row>
    <row r="32" spans="1:31" ht="24.95" customHeight="1">
      <c r="A32" s="154" t="s">
        <v>205</v>
      </c>
      <c r="B32" s="223"/>
      <c r="C32" s="223"/>
      <c r="D32" s="223"/>
      <c r="E32" s="223"/>
      <c r="F32" s="155">
        <f t="shared" si="2"/>
        <v>0</v>
      </c>
      <c r="G32" s="223"/>
      <c r="H32" s="223"/>
      <c r="I32" s="223"/>
      <c r="J32" s="223"/>
      <c r="K32" s="155">
        <f t="shared" si="3"/>
        <v>0</v>
      </c>
      <c r="L32" s="223"/>
      <c r="M32" s="223"/>
      <c r="N32" s="223"/>
      <c r="O32" s="405"/>
      <c r="P32" s="156">
        <f t="shared" si="4"/>
        <v>0</v>
      </c>
      <c r="Q32" s="104"/>
      <c r="R32" s="154" t="s">
        <v>205</v>
      </c>
      <c r="S32" s="223"/>
      <c r="T32" s="223"/>
      <c r="U32" s="224"/>
      <c r="W32" s="491"/>
      <c r="Y32" s="157">
        <f t="shared" si="5"/>
        <v>0</v>
      </c>
      <c r="Z32" s="158">
        <f t="shared" si="1"/>
        <v>0</v>
      </c>
      <c r="AA32" s="479" t="str">
        <f t="shared" si="6"/>
        <v>○</v>
      </c>
      <c r="AC32" s="157">
        <f t="shared" si="7"/>
        <v>0</v>
      </c>
      <c r="AD32" s="158">
        <f t="shared" si="8"/>
        <v>0</v>
      </c>
      <c r="AE32" s="487" t="str">
        <f t="shared" si="9"/>
        <v>○</v>
      </c>
    </row>
    <row r="33" spans="1:36" ht="24.95" customHeight="1">
      <c r="A33" s="154" t="s">
        <v>206</v>
      </c>
      <c r="B33" s="223"/>
      <c r="C33" s="223"/>
      <c r="D33" s="223"/>
      <c r="E33" s="223"/>
      <c r="F33" s="155">
        <f t="shared" si="2"/>
        <v>0</v>
      </c>
      <c r="G33" s="223"/>
      <c r="H33" s="223"/>
      <c r="I33" s="223"/>
      <c r="J33" s="223"/>
      <c r="K33" s="155">
        <f t="shared" si="3"/>
        <v>0</v>
      </c>
      <c r="L33" s="223"/>
      <c r="M33" s="223"/>
      <c r="N33" s="223"/>
      <c r="O33" s="405"/>
      <c r="P33" s="156">
        <f t="shared" si="4"/>
        <v>0</v>
      </c>
      <c r="Q33" s="104"/>
      <c r="R33" s="154" t="s">
        <v>206</v>
      </c>
      <c r="S33" s="223"/>
      <c r="T33" s="223"/>
      <c r="U33" s="224"/>
      <c r="W33" s="491"/>
      <c r="Y33" s="157">
        <f t="shared" si="5"/>
        <v>0</v>
      </c>
      <c r="Z33" s="158">
        <f t="shared" si="1"/>
        <v>0</v>
      </c>
      <c r="AA33" s="479" t="str">
        <f t="shared" si="6"/>
        <v>○</v>
      </c>
      <c r="AC33" s="157">
        <f t="shared" si="7"/>
        <v>0</v>
      </c>
      <c r="AD33" s="158">
        <f t="shared" si="8"/>
        <v>0</v>
      </c>
      <c r="AE33" s="487" t="str">
        <f t="shared" si="9"/>
        <v>○</v>
      </c>
    </row>
    <row r="34" spans="1:36" ht="24.95" customHeight="1">
      <c r="A34" s="154" t="s">
        <v>207</v>
      </c>
      <c r="B34" s="223"/>
      <c r="C34" s="223"/>
      <c r="D34" s="223"/>
      <c r="E34" s="223"/>
      <c r="F34" s="155">
        <f t="shared" si="2"/>
        <v>0</v>
      </c>
      <c r="G34" s="223"/>
      <c r="H34" s="223"/>
      <c r="I34" s="223"/>
      <c r="J34" s="223"/>
      <c r="K34" s="155">
        <f t="shared" si="3"/>
        <v>0</v>
      </c>
      <c r="L34" s="223"/>
      <c r="M34" s="223"/>
      <c r="N34" s="223"/>
      <c r="O34" s="405"/>
      <c r="P34" s="156">
        <f t="shared" si="4"/>
        <v>0</v>
      </c>
      <c r="Q34" s="104"/>
      <c r="R34" s="154" t="s">
        <v>207</v>
      </c>
      <c r="S34" s="223"/>
      <c r="T34" s="223"/>
      <c r="U34" s="224"/>
      <c r="W34" s="491"/>
      <c r="Y34" s="157">
        <f t="shared" si="5"/>
        <v>0</v>
      </c>
      <c r="Z34" s="158">
        <f t="shared" si="1"/>
        <v>0</v>
      </c>
      <c r="AA34" s="479" t="str">
        <f t="shared" si="6"/>
        <v>○</v>
      </c>
      <c r="AC34" s="157">
        <f t="shared" si="7"/>
        <v>0</v>
      </c>
      <c r="AD34" s="158">
        <f t="shared" si="8"/>
        <v>0</v>
      </c>
      <c r="AE34" s="487" t="str">
        <f t="shared" si="9"/>
        <v>○</v>
      </c>
    </row>
    <row r="35" spans="1:36" ht="24.95" customHeight="1">
      <c r="A35" s="154" t="s">
        <v>208</v>
      </c>
      <c r="B35" s="223"/>
      <c r="C35" s="223"/>
      <c r="D35" s="223"/>
      <c r="E35" s="223"/>
      <c r="F35" s="155">
        <f t="shared" si="2"/>
        <v>0</v>
      </c>
      <c r="G35" s="223"/>
      <c r="H35" s="223"/>
      <c r="I35" s="223"/>
      <c r="J35" s="223"/>
      <c r="K35" s="155">
        <f t="shared" si="3"/>
        <v>0</v>
      </c>
      <c r="L35" s="223"/>
      <c r="M35" s="223"/>
      <c r="N35" s="223"/>
      <c r="O35" s="405"/>
      <c r="P35" s="156">
        <f t="shared" si="4"/>
        <v>0</v>
      </c>
      <c r="Q35" s="104"/>
      <c r="R35" s="154" t="s">
        <v>208</v>
      </c>
      <c r="S35" s="223"/>
      <c r="T35" s="223"/>
      <c r="U35" s="224"/>
      <c r="W35" s="491"/>
      <c r="Y35" s="157">
        <f t="shared" si="5"/>
        <v>0</v>
      </c>
      <c r="Z35" s="158">
        <f t="shared" si="1"/>
        <v>0</v>
      </c>
      <c r="AA35" s="479" t="str">
        <f t="shared" si="6"/>
        <v>○</v>
      </c>
      <c r="AC35" s="157">
        <f t="shared" si="7"/>
        <v>0</v>
      </c>
      <c r="AD35" s="158">
        <f t="shared" si="8"/>
        <v>0</v>
      </c>
      <c r="AE35" s="487" t="str">
        <f t="shared" si="9"/>
        <v>○</v>
      </c>
    </row>
    <row r="36" spans="1:36" ht="24.95" customHeight="1">
      <c r="A36" s="154" t="s">
        <v>209</v>
      </c>
      <c r="B36" s="223"/>
      <c r="C36" s="223"/>
      <c r="D36" s="223"/>
      <c r="E36" s="223"/>
      <c r="F36" s="155">
        <f t="shared" si="2"/>
        <v>0</v>
      </c>
      <c r="G36" s="223"/>
      <c r="H36" s="223"/>
      <c r="I36" s="223"/>
      <c r="J36" s="223"/>
      <c r="K36" s="155">
        <f t="shared" si="3"/>
        <v>0</v>
      </c>
      <c r="L36" s="223"/>
      <c r="M36" s="223"/>
      <c r="N36" s="223"/>
      <c r="O36" s="405"/>
      <c r="P36" s="156">
        <f t="shared" si="4"/>
        <v>0</v>
      </c>
      <c r="Q36" s="104"/>
      <c r="R36" s="154" t="s">
        <v>209</v>
      </c>
      <c r="S36" s="223"/>
      <c r="T36" s="223"/>
      <c r="U36" s="224"/>
      <c r="W36" s="491"/>
      <c r="Y36" s="157">
        <f t="shared" si="5"/>
        <v>0</v>
      </c>
      <c r="Z36" s="158">
        <f t="shared" si="1"/>
        <v>0</v>
      </c>
      <c r="AA36" s="479" t="str">
        <f t="shared" si="6"/>
        <v>○</v>
      </c>
      <c r="AC36" s="157">
        <f t="shared" si="7"/>
        <v>0</v>
      </c>
      <c r="AD36" s="158">
        <f t="shared" si="8"/>
        <v>0</v>
      </c>
      <c r="AE36" s="487" t="str">
        <f t="shared" si="9"/>
        <v>○</v>
      </c>
    </row>
    <row r="37" spans="1:36" ht="24.95" customHeight="1">
      <c r="A37" s="154" t="s">
        <v>210</v>
      </c>
      <c r="B37" s="223"/>
      <c r="C37" s="223"/>
      <c r="D37" s="223"/>
      <c r="E37" s="223"/>
      <c r="F37" s="155">
        <f t="shared" si="2"/>
        <v>0</v>
      </c>
      <c r="G37" s="223"/>
      <c r="H37" s="223"/>
      <c r="I37" s="223"/>
      <c r="J37" s="223"/>
      <c r="K37" s="155">
        <f t="shared" si="3"/>
        <v>0</v>
      </c>
      <c r="L37" s="223"/>
      <c r="M37" s="223"/>
      <c r="N37" s="223"/>
      <c r="O37" s="405"/>
      <c r="P37" s="156">
        <f t="shared" si="4"/>
        <v>0</v>
      </c>
      <c r="Q37" s="104"/>
      <c r="R37" s="154" t="s">
        <v>210</v>
      </c>
      <c r="S37" s="223"/>
      <c r="T37" s="223"/>
      <c r="U37" s="224"/>
      <c r="W37" s="491"/>
      <c r="Y37" s="157">
        <f t="shared" si="5"/>
        <v>0</v>
      </c>
      <c r="Z37" s="158">
        <f t="shared" si="1"/>
        <v>0</v>
      </c>
      <c r="AA37" s="479" t="str">
        <f t="shared" si="6"/>
        <v>○</v>
      </c>
      <c r="AC37" s="157">
        <f t="shared" si="7"/>
        <v>0</v>
      </c>
      <c r="AD37" s="158">
        <f t="shared" si="8"/>
        <v>0</v>
      </c>
      <c r="AE37" s="487" t="str">
        <f t="shared" si="9"/>
        <v>○</v>
      </c>
    </row>
    <row r="38" spans="1:36" ht="24.95" customHeight="1">
      <c r="A38" s="154" t="s">
        <v>211</v>
      </c>
      <c r="B38" s="223"/>
      <c r="C38" s="223"/>
      <c r="D38" s="223"/>
      <c r="E38" s="223"/>
      <c r="F38" s="155">
        <f t="shared" si="2"/>
        <v>0</v>
      </c>
      <c r="G38" s="223"/>
      <c r="H38" s="223"/>
      <c r="I38" s="223"/>
      <c r="J38" s="223"/>
      <c r="K38" s="155">
        <f t="shared" si="3"/>
        <v>0</v>
      </c>
      <c r="L38" s="223"/>
      <c r="M38" s="223"/>
      <c r="N38" s="223"/>
      <c r="O38" s="405"/>
      <c r="P38" s="156">
        <f t="shared" si="4"/>
        <v>0</v>
      </c>
      <c r="Q38" s="104"/>
      <c r="R38" s="154" t="s">
        <v>211</v>
      </c>
      <c r="S38" s="223"/>
      <c r="T38" s="223"/>
      <c r="U38" s="224"/>
      <c r="W38" s="491"/>
      <c r="Y38" s="157">
        <f t="shared" si="5"/>
        <v>0</v>
      </c>
      <c r="Z38" s="158">
        <f t="shared" si="1"/>
        <v>0</v>
      </c>
      <c r="AA38" s="479" t="str">
        <f t="shared" si="6"/>
        <v>○</v>
      </c>
      <c r="AC38" s="157">
        <f t="shared" si="7"/>
        <v>0</v>
      </c>
      <c r="AD38" s="158">
        <f t="shared" si="8"/>
        <v>0</v>
      </c>
      <c r="AE38" s="487" t="str">
        <f t="shared" si="9"/>
        <v>○</v>
      </c>
    </row>
    <row r="39" spans="1:36" ht="24.6" customHeight="1">
      <c r="A39" s="148" t="s">
        <v>212</v>
      </c>
      <c r="B39" s="330"/>
      <c r="C39" s="330"/>
      <c r="D39" s="330"/>
      <c r="E39" s="330"/>
      <c r="F39" s="159">
        <f t="shared" si="2"/>
        <v>0</v>
      </c>
      <c r="G39" s="330"/>
      <c r="H39" s="330"/>
      <c r="I39" s="330"/>
      <c r="J39" s="330"/>
      <c r="K39" s="159">
        <f t="shared" si="3"/>
        <v>0</v>
      </c>
      <c r="L39" s="330"/>
      <c r="M39" s="330"/>
      <c r="N39" s="330"/>
      <c r="O39" s="330"/>
      <c r="P39" s="332">
        <f t="shared" si="4"/>
        <v>0</v>
      </c>
      <c r="Q39" s="104"/>
      <c r="R39" s="148" t="s">
        <v>212</v>
      </c>
      <c r="S39" s="330"/>
      <c r="T39" s="330"/>
      <c r="U39" s="331"/>
      <c r="W39" s="492"/>
      <c r="Y39" s="160">
        <f t="shared" si="5"/>
        <v>0</v>
      </c>
      <c r="Z39" s="161">
        <f t="shared" si="1"/>
        <v>0</v>
      </c>
      <c r="AA39" s="194" t="str">
        <f t="shared" si="6"/>
        <v>○</v>
      </c>
      <c r="AC39" s="160">
        <f t="shared" si="7"/>
        <v>0</v>
      </c>
      <c r="AD39" s="161">
        <f t="shared" si="8"/>
        <v>0</v>
      </c>
      <c r="AE39" s="194" t="str">
        <f t="shared" si="9"/>
        <v>○</v>
      </c>
    </row>
    <row r="40" spans="1:36" s="293" customFormat="1" ht="18" customHeight="1">
      <c r="A40" s="289" t="s">
        <v>563</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AC40" s="290"/>
      <c r="AD40" s="290"/>
      <c r="AE40" s="290"/>
    </row>
    <row r="41" spans="1:36" s="293" customFormat="1" ht="18" customHeight="1">
      <c r="A41" s="289"/>
      <c r="B41" s="290" t="s">
        <v>564</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AC41" s="290"/>
      <c r="AD41" s="290"/>
      <c r="AE41" s="290"/>
    </row>
    <row r="42" spans="1:36" ht="18.75">
      <c r="A42" s="289" t="s">
        <v>357</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3"/>
      <c r="Z42" s="293"/>
      <c r="AA42" s="293"/>
      <c r="AB42" s="293"/>
      <c r="AC42" s="290"/>
      <c r="AD42" s="290"/>
      <c r="AE42" s="290"/>
    </row>
    <row r="43" spans="1:36" ht="18.75">
      <c r="A43" s="291" t="s">
        <v>565</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3"/>
      <c r="Z43" s="293"/>
      <c r="AA43" s="293"/>
      <c r="AB43" s="293"/>
      <c r="AC43" s="290"/>
      <c r="AD43" s="290"/>
      <c r="AE43" s="290"/>
    </row>
    <row r="44" spans="1:36" ht="18.75">
      <c r="A44" s="291"/>
      <c r="B44" s="290" t="s">
        <v>566</v>
      </c>
      <c r="C44" s="290"/>
      <c r="D44" s="290"/>
      <c r="E44" s="290"/>
      <c r="F44" s="290"/>
      <c r="G44" s="290"/>
      <c r="H44" s="290"/>
      <c r="I44" s="290"/>
      <c r="J44" s="290"/>
      <c r="K44" s="290"/>
      <c r="L44" s="290"/>
      <c r="M44" s="290"/>
      <c r="N44" s="290"/>
      <c r="O44" s="290"/>
      <c r="P44" s="290"/>
      <c r="Q44" s="290"/>
      <c r="R44" s="290"/>
      <c r="S44" s="290"/>
      <c r="T44" s="290"/>
      <c r="U44" s="290"/>
      <c r="V44" s="290"/>
      <c r="W44" s="290"/>
      <c r="X44" s="290"/>
      <c r="Y44" s="293"/>
      <c r="Z44" s="293"/>
      <c r="AA44" s="293"/>
      <c r="AB44" s="293"/>
      <c r="AC44" s="290"/>
      <c r="AD44" s="290"/>
      <c r="AE44" s="290"/>
    </row>
    <row r="45" spans="1:36" ht="17.25">
      <c r="A45" s="291" t="s">
        <v>360</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row>
    <row r="46" spans="1:36" ht="17.25" customHeight="1">
      <c r="A46" s="291" t="s">
        <v>515</v>
      </c>
      <c r="B46" s="290"/>
      <c r="C46" s="290"/>
      <c r="D46" s="290"/>
      <c r="E46" s="290"/>
      <c r="F46" s="290"/>
      <c r="G46" s="290"/>
      <c r="H46" s="290"/>
    </row>
    <row r="47" spans="1:36" ht="17.25" customHeight="1">
      <c r="A47" s="329" t="s">
        <v>370</v>
      </c>
      <c r="B47" s="290"/>
      <c r="C47" s="290"/>
      <c r="D47" s="290"/>
      <c r="E47" s="290"/>
      <c r="F47" s="290"/>
      <c r="G47" s="290"/>
      <c r="H47" s="290"/>
    </row>
  </sheetData>
  <sheetProtection algorithmName="SHA-512" hashValue="gXecYSpaNt4/5s0wSadwKT5yYtuL14YEIwltYw1XG4w0vYU9pDZXYExzaHg2eZ0+82RSpoHfxdMxqV736x/zag==" saltValue="S0b+tazKw8QGdaowHAueJg==" spinCount="100000" sheet="1" objects="1" scenarios="1"/>
  <mergeCells count="15">
    <mergeCell ref="A4:P4"/>
    <mergeCell ref="R4:U5"/>
    <mergeCell ref="Y4:AA5"/>
    <mergeCell ref="A5:P5"/>
    <mergeCell ref="B6:F6"/>
    <mergeCell ref="G6:K6"/>
    <mergeCell ref="L6:P6"/>
    <mergeCell ref="Y6:Y9"/>
    <mergeCell ref="Z6:Z9"/>
    <mergeCell ref="AA6:AA9"/>
    <mergeCell ref="AC4:AE5"/>
    <mergeCell ref="AC6:AC9"/>
    <mergeCell ref="AD6:AD9"/>
    <mergeCell ref="AE6:AE9"/>
    <mergeCell ref="W4:W5"/>
  </mergeCells>
  <phoneticPr fontId="2"/>
  <dataValidations count="9">
    <dataValidation type="whole" operator="greaterThanOrEqual" allowBlank="1" showInputMessage="1" showErrorMessage="1" error="空床数がマイナスになっています" sqref="L10:L39 B10:B39 G10:G39">
      <formula1>D10</formula1>
    </dataValidation>
    <dataValidation type="whole" operator="lessThanOrEqual" allowBlank="1" showInputMessage="1" showErrorMessage="1" error="確保病床数を超えております" sqref="C10:C39 H10:H39 M10:M39">
      <formula1>B10</formula1>
    </dataValidation>
    <dataValidation type="whole" operator="lessThanOrEqual" showInputMessage="1" showErrorMessage="1" error="空床数がマイナスになっています" sqref="D10:D39 I10:I39 N10:N39">
      <formula1>C10</formula1>
    </dataValidation>
    <dataValidation type="whole" operator="lessThanOrEqual" allowBlank="1" showInputMessage="1" showErrorMessage="1" error="(C)と(D)の合計が(B)を超えています_x000a_" prompt="(C)と(D)の合計が(B)を超えない上限で値を入力してください" sqref="E10:E39 J10:J39">
      <formula1>C10-D10</formula1>
    </dataValidation>
    <dataValidation type="whole" operator="lessThanOrEqual" allowBlank="1" showInputMessage="1" showErrorMessage="1" error="(C)と(D)の合計が(B)を超えています" prompt="(C)と(D)の合計が(B)を超えない上限で値を入力してください" sqref="O10:O39">
      <formula1>M10-N10</formula1>
    </dataValidation>
    <dataValidation type="custom" allowBlank="1" showInputMessage="1" showErrorMessage="1" error="休止病床数の上限を上回っています" sqref="S10:S39">
      <formula1>SUM(S10:U10)&lt;=Y10</formula1>
    </dataValidation>
    <dataValidation type="custom" allowBlank="1" showInputMessage="1" showErrorMessage="1" error="休止病床数の上限を上回っています" sqref="T10:T39">
      <formula1>SUM(S10:U10)&lt;=Y10</formula1>
    </dataValidation>
    <dataValidation type="custom" allowBlank="1" showInputMessage="1" showErrorMessage="1" error="休止病床数の上限を上回っています" sqref="U10:U39">
      <formula1>SUM(S10:U10)&lt;=Y10</formula1>
    </dataValidation>
    <dataValidation type="custom" allowBlank="1" showInputMessage="1" showErrorMessage="1" error="休止病床数の上限を上回っています" sqref="W10:W39">
      <formula1>SUM(W10:W10,T10:U10)&lt;=L10*2</formula1>
    </dataValidation>
  </dataValidations>
  <pageMargins left="0.7" right="0.7" top="0.75" bottom="0.75" header="0.3" footer="0.3"/>
  <pageSetup paperSize="9" scale="47" orientation="landscape"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0000"/>
    <pageSetUpPr fitToPage="1"/>
  </sheetPr>
  <dimension ref="A1:U42"/>
  <sheetViews>
    <sheetView view="pageBreakPreview" topLeftCell="A4" zoomScale="91" zoomScaleNormal="100" zoomScaleSheetLayoutView="91" workbookViewId="0">
      <selection activeCell="J7" sqref="J7"/>
    </sheetView>
  </sheetViews>
  <sheetFormatPr defaultColWidth="9" defaultRowHeight="33.6" customHeight="1"/>
  <cols>
    <col min="1" max="1" width="15.125" style="104" customWidth="1"/>
    <col min="2" max="4" width="12.75" style="104" customWidth="1"/>
    <col min="5" max="5" width="4.5" style="105" customWidth="1"/>
    <col min="6" max="6" width="5.25" style="106" bestFit="1" customWidth="1"/>
    <col min="7" max="7" width="8.5" style="107" customWidth="1"/>
    <col min="8" max="8" width="13.25" style="107" bestFit="1" customWidth="1"/>
    <col min="9" max="9" width="6.625" style="106" customWidth="1"/>
    <col min="10" max="10" width="4.5" style="105" customWidth="1"/>
    <col min="11" max="11" width="5.25" style="106" bestFit="1" customWidth="1"/>
    <col min="12" max="12" width="8.5" style="107" customWidth="1"/>
    <col min="13" max="13" width="13.25" style="107" bestFit="1" customWidth="1"/>
    <col min="14" max="15" width="5.75" style="106" customWidth="1"/>
    <col min="16" max="16384" width="9" style="104"/>
  </cols>
  <sheetData>
    <row r="1" spans="1:15" ht="33.6" customHeight="1">
      <c r="A1" s="103" t="s">
        <v>329</v>
      </c>
    </row>
    <row r="2" spans="1:15" ht="33.6" customHeight="1">
      <c r="A2" s="103" t="s">
        <v>96</v>
      </c>
    </row>
    <row r="3" spans="1:15" ht="33.6" customHeight="1" thickBot="1">
      <c r="F3" s="109" t="s">
        <v>477</v>
      </c>
      <c r="K3" s="109" t="s">
        <v>373</v>
      </c>
    </row>
    <row r="4" spans="1:15" ht="33.6" customHeight="1" thickTop="1">
      <c r="A4" s="109" t="s">
        <v>477</v>
      </c>
      <c r="B4" s="110"/>
      <c r="C4" s="110"/>
      <c r="D4" s="111" t="s">
        <v>97</v>
      </c>
      <c r="E4" s="112"/>
      <c r="F4" s="715" t="s">
        <v>176</v>
      </c>
      <c r="G4" s="113"/>
      <c r="H4" s="113"/>
      <c r="I4" s="114" t="s">
        <v>478</v>
      </c>
      <c r="J4" s="112"/>
      <c r="K4" s="715" t="s">
        <v>176</v>
      </c>
      <c r="L4" s="113"/>
      <c r="M4" s="113"/>
      <c r="N4" s="114" t="s">
        <v>479</v>
      </c>
      <c r="O4" s="114" t="s">
        <v>472</v>
      </c>
    </row>
    <row r="5" spans="1:15" ht="33.6" customHeight="1">
      <c r="A5" s="656" t="s">
        <v>98</v>
      </c>
      <c r="B5" s="655" t="s">
        <v>99</v>
      </c>
      <c r="C5" s="115" t="s">
        <v>100</v>
      </c>
      <c r="D5" s="410">
        <f>I7</f>
        <v>0</v>
      </c>
      <c r="E5" s="112"/>
      <c r="F5" s="716"/>
      <c r="G5" s="661" t="s">
        <v>100</v>
      </c>
      <c r="H5" s="327" t="s">
        <v>504</v>
      </c>
      <c r="I5" s="184">
        <f>'空床数計算シート(クラスター~5.7)'!$B$7</f>
        <v>0</v>
      </c>
      <c r="J5" s="112"/>
      <c r="K5" s="716"/>
      <c r="L5" s="661" t="s">
        <v>100</v>
      </c>
      <c r="M5" s="327" t="s">
        <v>504</v>
      </c>
      <c r="N5" s="184">
        <f>'空床数計算シート(クラスター5.8~)'!$B$7</f>
        <v>0</v>
      </c>
      <c r="O5" s="184">
        <f>'空床数計算シート(クラスター6月) '!$B$7</f>
        <v>0</v>
      </c>
    </row>
    <row r="6" spans="1:15" ht="33.6" customHeight="1">
      <c r="A6" s="657"/>
      <c r="B6" s="655"/>
      <c r="C6" s="117" t="s">
        <v>102</v>
      </c>
      <c r="D6" s="321">
        <f>I10</f>
        <v>0</v>
      </c>
      <c r="E6" s="112"/>
      <c r="F6" s="716"/>
      <c r="G6" s="662"/>
      <c r="H6" s="413" t="s">
        <v>311</v>
      </c>
      <c r="I6" s="185">
        <f>'空床数計算シート(クラスター~5.7)'!$C$7</f>
        <v>0</v>
      </c>
      <c r="J6" s="112"/>
      <c r="K6" s="716"/>
      <c r="L6" s="662"/>
      <c r="M6" s="413" t="s">
        <v>311</v>
      </c>
      <c r="N6" s="185">
        <f>'空床数計算シート(クラスター5.8~)'!C$7</f>
        <v>0</v>
      </c>
      <c r="O6" s="185">
        <f>'空床数計算シート(クラスター6月) '!$C$7</f>
        <v>0</v>
      </c>
    </row>
    <row r="7" spans="1:15" ht="33.6" customHeight="1" thickBot="1">
      <c r="A7" s="658"/>
      <c r="B7" s="655"/>
      <c r="C7" s="121" t="s">
        <v>103</v>
      </c>
      <c r="D7" s="418">
        <f>I13</f>
        <v>0</v>
      </c>
      <c r="E7" s="112"/>
      <c r="F7" s="716"/>
      <c r="G7" s="663"/>
      <c r="H7" s="122" t="s">
        <v>104</v>
      </c>
      <c r="I7" s="186">
        <f>I5-I6</f>
        <v>0</v>
      </c>
      <c r="J7" s="112"/>
      <c r="K7" s="716"/>
      <c r="L7" s="663"/>
      <c r="M7" s="122" t="s">
        <v>481</v>
      </c>
      <c r="N7" s="186">
        <f>'空床数計算シート(クラスター5.8~)'!L7</f>
        <v>0</v>
      </c>
      <c r="O7" s="186">
        <f>'空床数計算シート(クラスター6月) '!L7</f>
        <v>0</v>
      </c>
    </row>
    <row r="8" spans="1:15" ht="33.6" customHeight="1" thickTop="1" thickBot="1">
      <c r="E8" s="112"/>
      <c r="F8" s="716"/>
      <c r="G8" s="661" t="s">
        <v>102</v>
      </c>
      <c r="H8" s="327" t="s">
        <v>504</v>
      </c>
      <c r="I8" s="184">
        <f>'空床数計算シート(クラスター~5.7)'!$E$7</f>
        <v>0</v>
      </c>
      <c r="J8" s="112"/>
      <c r="K8" s="716"/>
      <c r="L8" s="661" t="s">
        <v>102</v>
      </c>
      <c r="M8" s="327" t="s">
        <v>504</v>
      </c>
      <c r="N8" s="184">
        <f>'空床数計算シート(クラスター5.8~)'!D$7</f>
        <v>0</v>
      </c>
      <c r="O8" s="184">
        <f>'空床数計算シート(クラスター6月) '!$D$7</f>
        <v>0</v>
      </c>
    </row>
    <row r="9" spans="1:15" ht="33.6" customHeight="1" thickTop="1">
      <c r="A9" s="109" t="s">
        <v>373</v>
      </c>
      <c r="B9" s="110"/>
      <c r="C9" s="110"/>
      <c r="D9" s="111" t="s">
        <v>97</v>
      </c>
      <c r="E9" s="112"/>
      <c r="F9" s="716"/>
      <c r="G9" s="662"/>
      <c r="H9" s="124" t="s">
        <v>311</v>
      </c>
      <c r="I9" s="185">
        <f>'空床数計算シート(クラスター~5.7)'!$F$7</f>
        <v>0</v>
      </c>
      <c r="J9" s="112"/>
      <c r="K9" s="716"/>
      <c r="L9" s="662"/>
      <c r="M9" s="413" t="s">
        <v>311</v>
      </c>
      <c r="N9" s="185">
        <f>'空床数計算シート(クラスター5.8~)'!E$7</f>
        <v>0</v>
      </c>
      <c r="O9" s="185">
        <f>'空床数計算シート(クラスター6月) '!$E$7</f>
        <v>0</v>
      </c>
    </row>
    <row r="10" spans="1:15" ht="33.6" customHeight="1">
      <c r="A10" s="675" t="s">
        <v>98</v>
      </c>
      <c r="B10" s="656" t="s">
        <v>99</v>
      </c>
      <c r="C10" s="115" t="s">
        <v>100</v>
      </c>
      <c r="D10" s="234">
        <f>SUM(N7:O7)</f>
        <v>0</v>
      </c>
      <c r="E10" s="112"/>
      <c r="F10" s="716"/>
      <c r="G10" s="663"/>
      <c r="H10" s="119" t="s">
        <v>104</v>
      </c>
      <c r="I10" s="187">
        <f>I8-I9</f>
        <v>0</v>
      </c>
      <c r="J10" s="112"/>
      <c r="K10" s="716"/>
      <c r="L10" s="663"/>
      <c r="M10" s="122" t="s">
        <v>481</v>
      </c>
      <c r="N10" s="187">
        <f>'空床数計算シート(クラスター5.8~)'!M7</f>
        <v>0</v>
      </c>
      <c r="O10" s="187">
        <f>'空床数計算シート(クラスター6月) '!M7</f>
        <v>0</v>
      </c>
    </row>
    <row r="11" spans="1:15" ht="33.6" customHeight="1">
      <c r="A11" s="718"/>
      <c r="B11" s="657"/>
      <c r="C11" s="117" t="s">
        <v>102</v>
      </c>
      <c r="D11" s="321">
        <f>SUM(N10:O10)</f>
        <v>0</v>
      </c>
      <c r="E11" s="112"/>
      <c r="F11" s="716"/>
      <c r="G11" s="661" t="s">
        <v>103</v>
      </c>
      <c r="H11" s="327" t="s">
        <v>504</v>
      </c>
      <c r="I11" s="188">
        <f>'空床数計算シート(クラスター~5.7)'!$H$7</f>
        <v>0</v>
      </c>
      <c r="J11" s="112"/>
      <c r="K11" s="716"/>
      <c r="L11" s="661" t="s">
        <v>530</v>
      </c>
      <c r="M11" s="327" t="s">
        <v>504</v>
      </c>
      <c r="N11" s="184">
        <f>'空床数計算シート(クラスター5.8~)'!F7</f>
        <v>0</v>
      </c>
      <c r="O11" s="184">
        <f>'空床数計算シート(クラスター6月) '!$F$7</f>
        <v>0</v>
      </c>
    </row>
    <row r="12" spans="1:15" ht="33.6" customHeight="1">
      <c r="A12" s="718"/>
      <c r="B12" s="657"/>
      <c r="C12" s="474" t="s">
        <v>109</v>
      </c>
      <c r="D12" s="321">
        <f>SUM(N13:O13)</f>
        <v>0</v>
      </c>
      <c r="E12" s="112"/>
      <c r="F12" s="716"/>
      <c r="G12" s="662"/>
      <c r="H12" s="413" t="s">
        <v>311</v>
      </c>
      <c r="I12" s="185">
        <f>'空床数計算シート(クラスター~5.7)'!$I$7</f>
        <v>0</v>
      </c>
      <c r="J12" s="112"/>
      <c r="K12" s="716"/>
      <c r="L12" s="662"/>
      <c r="M12" s="413" t="s">
        <v>311</v>
      </c>
      <c r="N12" s="185">
        <f>'空床数計算シート(クラスター5.8~)'!G7</f>
        <v>0</v>
      </c>
      <c r="O12" s="185">
        <f>'空床数計算シート(クラスター6月) '!$G$7</f>
        <v>0</v>
      </c>
    </row>
    <row r="13" spans="1:15" ht="33.6" customHeight="1" thickBot="1">
      <c r="A13" s="719"/>
      <c r="B13" s="658"/>
      <c r="C13" s="324" t="s">
        <v>103</v>
      </c>
      <c r="D13" s="418">
        <f>SUM(N16:O16)</f>
        <v>0</v>
      </c>
      <c r="E13" s="112"/>
      <c r="F13" s="717"/>
      <c r="G13" s="663"/>
      <c r="H13" s="119" t="s">
        <v>104</v>
      </c>
      <c r="I13" s="187">
        <f>I11-I12</f>
        <v>0</v>
      </c>
      <c r="J13" s="112"/>
      <c r="K13" s="716"/>
      <c r="L13" s="663"/>
      <c r="M13" s="122" t="s">
        <v>481</v>
      </c>
      <c r="N13" s="186">
        <f>'空床数計算シート(クラスター5.8~)'!N7</f>
        <v>0</v>
      </c>
      <c r="O13" s="186">
        <f>'空床数計算シート(クラスター6月) '!N7</f>
        <v>0</v>
      </c>
    </row>
    <row r="14" spans="1:15" ht="33.6" customHeight="1" thickTop="1" thickBot="1">
      <c r="D14" s="412"/>
      <c r="E14" s="112"/>
      <c r="F14" s="108"/>
      <c r="J14" s="112"/>
      <c r="K14" s="716"/>
      <c r="L14" s="661" t="s">
        <v>103</v>
      </c>
      <c r="M14" s="327" t="s">
        <v>504</v>
      </c>
      <c r="N14" s="184">
        <f>SUM('空床数計算シート(クラスター5.8~)'!H$7)</f>
        <v>0</v>
      </c>
      <c r="O14" s="184">
        <f>'空床数計算シート(クラスター6月) '!$H$7</f>
        <v>0</v>
      </c>
    </row>
    <row r="15" spans="1:15" ht="33.6" customHeight="1" thickTop="1">
      <c r="A15" s="109" t="s">
        <v>477</v>
      </c>
      <c r="B15" s="110"/>
      <c r="C15" s="125"/>
      <c r="D15" s="111" t="s">
        <v>105</v>
      </c>
      <c r="E15" s="112"/>
      <c r="F15" s="715" t="s">
        <v>110</v>
      </c>
      <c r="G15" s="113"/>
      <c r="H15" s="113"/>
      <c r="I15" s="114" t="s">
        <v>478</v>
      </c>
      <c r="J15" s="112"/>
      <c r="K15" s="716"/>
      <c r="L15" s="662"/>
      <c r="M15" s="413" t="s">
        <v>311</v>
      </c>
      <c r="N15" s="185">
        <f>SUM('空床数計算シート(クラスター5.8~)'!I$7)</f>
        <v>0</v>
      </c>
      <c r="O15" s="185">
        <f>'空床数計算シート(クラスター6月) '!$I$7</f>
        <v>0</v>
      </c>
    </row>
    <row r="16" spans="1:15" ht="33.6" customHeight="1">
      <c r="A16" s="656" t="s">
        <v>106</v>
      </c>
      <c r="B16" s="655" t="s">
        <v>107</v>
      </c>
      <c r="C16" s="420" t="s">
        <v>108</v>
      </c>
      <c r="D16" s="410">
        <f>I16</f>
        <v>0</v>
      </c>
      <c r="E16" s="112"/>
      <c r="F16" s="716"/>
      <c r="G16" s="244" t="s">
        <v>108</v>
      </c>
      <c r="H16" s="136" t="s">
        <v>111</v>
      </c>
      <c r="I16" s="189">
        <f>'空床数計算シート(クラスター~5.7)'!$M$7</f>
        <v>0</v>
      </c>
      <c r="J16" s="112"/>
      <c r="K16" s="717"/>
      <c r="L16" s="663"/>
      <c r="M16" s="307" t="s">
        <v>481</v>
      </c>
      <c r="N16" s="187">
        <f>'空床数計算シート(クラスター5.8~)'!O7</f>
        <v>0</v>
      </c>
      <c r="O16" s="187">
        <f>'空床数計算シート(クラスター6月) '!O7</f>
        <v>0</v>
      </c>
    </row>
    <row r="17" spans="1:21" ht="33.6" customHeight="1">
      <c r="A17" s="657"/>
      <c r="B17" s="655"/>
      <c r="C17" s="421" t="s">
        <v>102</v>
      </c>
      <c r="D17" s="321">
        <f>I17</f>
        <v>0</v>
      </c>
      <c r="E17" s="112"/>
      <c r="F17" s="716"/>
      <c r="G17" s="244" t="s">
        <v>102</v>
      </c>
      <c r="H17" s="136" t="s">
        <v>111</v>
      </c>
      <c r="I17" s="189">
        <f>'空床数計算シート(クラスター~5.7)'!$N$7</f>
        <v>0</v>
      </c>
      <c r="J17" s="112"/>
    </row>
    <row r="18" spans="1:21" ht="33.6" customHeight="1">
      <c r="A18" s="657"/>
      <c r="B18" s="655"/>
      <c r="C18" s="421" t="s">
        <v>109</v>
      </c>
      <c r="D18" s="235">
        <f t="shared" ref="D18" si="0">I18</f>
        <v>0</v>
      </c>
      <c r="E18" s="112"/>
      <c r="F18" s="716"/>
      <c r="G18" s="244" t="s">
        <v>109</v>
      </c>
      <c r="H18" s="136" t="s">
        <v>111</v>
      </c>
      <c r="I18" s="189">
        <f>'空床数計算シート(クラスター~5.7)'!$O$7</f>
        <v>0</v>
      </c>
      <c r="J18" s="112"/>
      <c r="K18" s="715" t="s">
        <v>110</v>
      </c>
      <c r="L18" s="113"/>
      <c r="M18" s="113"/>
      <c r="N18" s="114" t="s">
        <v>480</v>
      </c>
      <c r="O18" s="114" t="s">
        <v>472</v>
      </c>
    </row>
    <row r="19" spans="1:21" ht="33.6" customHeight="1" thickBot="1">
      <c r="A19" s="658"/>
      <c r="B19" s="655"/>
      <c r="C19" s="324" t="s">
        <v>103</v>
      </c>
      <c r="D19" s="418">
        <f>I19</f>
        <v>0</v>
      </c>
      <c r="E19" s="112"/>
      <c r="F19" s="717"/>
      <c r="G19" s="244" t="s">
        <v>103</v>
      </c>
      <c r="H19" s="136" t="s">
        <v>111</v>
      </c>
      <c r="I19" s="189">
        <f>'空床数計算シート(クラスター~5.7)'!$P$7</f>
        <v>0</v>
      </c>
      <c r="J19" s="112"/>
      <c r="K19" s="716"/>
      <c r="L19" s="339" t="s">
        <v>108</v>
      </c>
      <c r="M19" s="136" t="s">
        <v>111</v>
      </c>
      <c r="N19" s="184">
        <f>SUM('空床数計算シート(クラスター5.8~)'!R$7)</f>
        <v>0</v>
      </c>
      <c r="O19" s="189">
        <f>'空床数計算シート(クラスター6月) '!$R$7</f>
        <v>0</v>
      </c>
    </row>
    <row r="20" spans="1:21" ht="39.6" customHeight="1" thickTop="1" thickBot="1">
      <c r="D20" s="412"/>
      <c r="E20" s="104"/>
      <c r="K20" s="716"/>
      <c r="L20" s="339" t="s">
        <v>102</v>
      </c>
      <c r="M20" s="136" t="s">
        <v>111</v>
      </c>
      <c r="N20" s="184">
        <f>SUM('空床数計算シート(クラスター5.8~)'!S$7)</f>
        <v>0</v>
      </c>
      <c r="O20" s="189">
        <f>'空床数計算シート(クラスター6月) '!$S$7</f>
        <v>0</v>
      </c>
    </row>
    <row r="21" spans="1:21" ht="33.6" customHeight="1" thickTop="1">
      <c r="A21" s="109" t="s">
        <v>373</v>
      </c>
      <c r="B21" s="110"/>
      <c r="C21" s="125"/>
      <c r="D21" s="111" t="s">
        <v>105</v>
      </c>
      <c r="E21" s="129"/>
      <c r="G21" s="302"/>
      <c r="H21" s="302"/>
      <c r="I21" s="302"/>
      <c r="J21" s="129"/>
      <c r="K21" s="716"/>
      <c r="L21" s="339" t="s">
        <v>109</v>
      </c>
      <c r="M21" s="136" t="s">
        <v>111</v>
      </c>
      <c r="N21" s="184">
        <f>SUM('空床数計算シート(クラスター5.8~)'!T$7)</f>
        <v>0</v>
      </c>
      <c r="O21" s="189">
        <f>'空床数計算シート(クラスター6月) '!$T$7</f>
        <v>0</v>
      </c>
    </row>
    <row r="22" spans="1:21" ht="38.450000000000003" customHeight="1">
      <c r="A22" s="656" t="s">
        <v>106</v>
      </c>
      <c r="B22" s="655" t="s">
        <v>107</v>
      </c>
      <c r="C22" s="422" t="s">
        <v>108</v>
      </c>
      <c r="D22" s="410">
        <f>SUM(N19:O19)</f>
        <v>0</v>
      </c>
      <c r="E22" s="129"/>
      <c r="G22" s="140"/>
      <c r="J22" s="129"/>
      <c r="K22" s="717"/>
      <c r="L22" s="339" t="s">
        <v>103</v>
      </c>
      <c r="M22" s="136" t="s">
        <v>111</v>
      </c>
      <c r="N22" s="189">
        <f>SUM('空床数計算シート(クラスター5.8~)'!U$7)</f>
        <v>0</v>
      </c>
      <c r="O22" s="189">
        <f>'空床数計算シート(クラスター6月) '!$U$7</f>
        <v>0</v>
      </c>
    </row>
    <row r="23" spans="1:21" ht="33.6" customHeight="1">
      <c r="A23" s="657"/>
      <c r="B23" s="655"/>
      <c r="C23" s="423" t="s">
        <v>102</v>
      </c>
      <c r="D23" s="321">
        <f>SUM(N20:O20)</f>
        <v>0</v>
      </c>
      <c r="E23" s="129"/>
      <c r="F23" s="720" t="s">
        <v>112</v>
      </c>
      <c r="G23" s="720"/>
      <c r="H23" s="720"/>
      <c r="I23" s="720"/>
      <c r="J23" s="720"/>
      <c r="K23" s="720"/>
      <c r="L23" s="720"/>
      <c r="M23" s="720"/>
      <c r="N23" s="720"/>
      <c r="O23" s="720"/>
    </row>
    <row r="24" spans="1:21" ht="33.6" customHeight="1">
      <c r="A24" s="657"/>
      <c r="B24" s="655"/>
      <c r="C24" s="421" t="s">
        <v>109</v>
      </c>
      <c r="D24" s="321">
        <f>SUM(N21:O21)</f>
        <v>0</v>
      </c>
      <c r="E24" s="129"/>
      <c r="J24" s="129"/>
      <c r="K24" s="309"/>
      <c r="L24" s="302"/>
      <c r="M24" s="302"/>
      <c r="N24" s="302"/>
      <c r="O24" s="302"/>
    </row>
    <row r="25" spans="1:21" ht="33.6" customHeight="1" thickBot="1">
      <c r="A25" s="658"/>
      <c r="B25" s="655"/>
      <c r="C25" s="324" t="s">
        <v>103</v>
      </c>
      <c r="D25" s="418">
        <f>SUM(N22:O22)</f>
        <v>0</v>
      </c>
      <c r="E25" s="129"/>
    </row>
    <row r="26" spans="1:21" ht="33.6" customHeight="1" thickTop="1">
      <c r="E26" s="129"/>
      <c r="J26" s="129"/>
      <c r="L26" s="140"/>
    </row>
    <row r="27" spans="1:21" ht="33.6" customHeight="1">
      <c r="E27" s="129"/>
      <c r="J27" s="129"/>
      <c r="U27" s="129"/>
    </row>
    <row r="28" spans="1:21" ht="33.6" customHeight="1">
      <c r="E28" s="134"/>
      <c r="J28" s="134"/>
      <c r="L28" s="471"/>
      <c r="M28" s="471"/>
      <c r="N28" s="471"/>
      <c r="O28" s="471"/>
    </row>
    <row r="29" spans="1:21" ht="33.6" customHeight="1">
      <c r="E29" s="134"/>
      <c r="J29" s="134"/>
    </row>
    <row r="30" spans="1:21" ht="33.6" customHeight="1">
      <c r="E30" s="134"/>
      <c r="J30" s="134"/>
    </row>
    <row r="31" spans="1:21" ht="33.6" customHeight="1">
      <c r="E31" s="134"/>
      <c r="J31" s="134"/>
    </row>
    <row r="32" spans="1:21" ht="33.6" customHeight="1">
      <c r="E32" s="134"/>
      <c r="J32" s="134"/>
    </row>
    <row r="33" spans="5:10" ht="33.6" customHeight="1">
      <c r="E33" s="134"/>
      <c r="J33" s="134"/>
    </row>
    <row r="34" spans="5:10" ht="33.6" customHeight="1">
      <c r="E34" s="134"/>
      <c r="J34" s="134"/>
    </row>
    <row r="35" spans="5:10" ht="33.6" customHeight="1">
      <c r="E35" s="134"/>
      <c r="J35" s="134"/>
    </row>
    <row r="36" spans="5:10" ht="33.6" customHeight="1">
      <c r="E36" s="134"/>
      <c r="J36" s="134"/>
    </row>
    <row r="37" spans="5:10" ht="33.6" customHeight="1">
      <c r="E37" s="134"/>
      <c r="J37" s="134"/>
    </row>
    <row r="38" spans="5:10" ht="33.6" customHeight="1">
      <c r="E38" s="134"/>
      <c r="J38" s="134"/>
    </row>
    <row r="39" spans="5:10" ht="33.6" customHeight="1">
      <c r="E39" s="134"/>
      <c r="J39" s="134"/>
    </row>
    <row r="40" spans="5:10" ht="33.6" customHeight="1">
      <c r="E40" s="134"/>
      <c r="J40" s="134"/>
    </row>
    <row r="41" spans="5:10" ht="33.6" customHeight="1">
      <c r="E41" s="134"/>
      <c r="J41" s="134"/>
    </row>
    <row r="42" spans="5:10" ht="33.6" customHeight="1">
      <c r="E42" s="134"/>
      <c r="J42" s="134"/>
    </row>
  </sheetData>
  <sheetProtection algorithmName="SHA-512" hashValue="uUlSmReFxN1Kk0JMRPKO8Jb3E1f6hrML3U/lZdhTGjM1735EW9o6mq3LGxjcKniY+imuLy7qtSl0Mc5LKatzgw==" saltValue="HY7xMeSlqKxngdjGut03Ow==" spinCount="100000" sheet="1" objects="1" scenarios="1"/>
  <mergeCells count="20">
    <mergeCell ref="L8:L10"/>
    <mergeCell ref="F23:O23"/>
    <mergeCell ref="K18:K22"/>
    <mergeCell ref="K4:K16"/>
    <mergeCell ref="G11:G13"/>
    <mergeCell ref="L5:L7"/>
    <mergeCell ref="F15:F19"/>
    <mergeCell ref="L11:L13"/>
    <mergeCell ref="G5:G7"/>
    <mergeCell ref="L14:L16"/>
    <mergeCell ref="G8:G10"/>
    <mergeCell ref="B10:B13"/>
    <mergeCell ref="A5:A7"/>
    <mergeCell ref="B5:B7"/>
    <mergeCell ref="F4:F13"/>
    <mergeCell ref="A22:A25"/>
    <mergeCell ref="B22:B25"/>
    <mergeCell ref="A16:A19"/>
    <mergeCell ref="B16:B19"/>
    <mergeCell ref="A10:A13"/>
  </mergeCells>
  <phoneticPr fontId="2"/>
  <printOptions horizontalCentered="1"/>
  <pageMargins left="0.59055118110236227" right="0.19685039370078741" top="0.78740157480314965" bottom="0.39370078740157483" header="0.31496062992125984" footer="0.31496062992125984"/>
  <pageSetup paperSize="9" scale="66"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A1:U51"/>
  <sheetViews>
    <sheetView view="pageBreakPreview" topLeftCell="A37" zoomScale="85" zoomScaleNormal="85" zoomScaleSheetLayoutView="85" workbookViewId="0">
      <selection activeCell="P12" sqref="P12"/>
    </sheetView>
  </sheetViews>
  <sheetFormatPr defaultColWidth="9" defaultRowHeight="13.5"/>
  <cols>
    <col min="1" max="10" width="5.625" style="105" customWidth="1"/>
    <col min="11" max="11" width="4.625" style="105" customWidth="1"/>
    <col min="12" max="16" width="6.625" style="105" customWidth="1"/>
    <col min="17" max="16384" width="9" style="105"/>
  </cols>
  <sheetData>
    <row r="1" spans="1:21" ht="18.75" customHeight="1">
      <c r="A1" s="103" t="s">
        <v>486</v>
      </c>
      <c r="B1" s="104"/>
      <c r="C1" s="104"/>
      <c r="D1" s="106"/>
      <c r="E1" s="104"/>
      <c r="F1" s="104"/>
      <c r="G1" s="104"/>
    </row>
    <row r="2" spans="1:21" ht="18.75" customHeight="1">
      <c r="A2" s="103" t="s">
        <v>483</v>
      </c>
      <c r="B2" s="104"/>
      <c r="C2" s="104"/>
      <c r="D2" s="106"/>
      <c r="E2" s="104"/>
      <c r="F2" s="141"/>
      <c r="G2" s="104"/>
    </row>
    <row r="3" spans="1:21">
      <c r="A3" s="103"/>
      <c r="B3" s="104"/>
      <c r="C3" s="104"/>
      <c r="D3" s="106"/>
      <c r="E3" s="104"/>
      <c r="F3" s="141"/>
      <c r="G3" s="104"/>
    </row>
    <row r="4" spans="1:21" ht="18.75" customHeight="1">
      <c r="A4" s="704" t="s">
        <v>114</v>
      </c>
      <c r="B4" s="705"/>
      <c r="C4" s="705"/>
      <c r="D4" s="705"/>
      <c r="E4" s="705"/>
      <c r="F4" s="705"/>
      <c r="G4" s="705"/>
      <c r="H4" s="705"/>
      <c r="I4" s="705"/>
      <c r="J4" s="721"/>
      <c r="K4" s="104"/>
      <c r="L4" s="675" t="s">
        <v>115</v>
      </c>
      <c r="M4" s="676"/>
      <c r="N4" s="676"/>
      <c r="O4" s="676"/>
      <c r="P4" s="677"/>
      <c r="Q4" s="142"/>
      <c r="R4" s="681" t="s">
        <v>178</v>
      </c>
      <c r="S4" s="682"/>
      <c r="T4" s="683"/>
      <c r="U4" s="143"/>
    </row>
    <row r="5" spans="1:21" ht="13.15" customHeight="1">
      <c r="A5" s="707" t="s">
        <v>99</v>
      </c>
      <c r="B5" s="708"/>
      <c r="C5" s="708"/>
      <c r="D5" s="708"/>
      <c r="E5" s="708"/>
      <c r="F5" s="708"/>
      <c r="G5" s="708"/>
      <c r="H5" s="708"/>
      <c r="I5" s="708"/>
      <c r="J5" s="709"/>
      <c r="K5" s="104"/>
      <c r="L5" s="678"/>
      <c r="M5" s="679"/>
      <c r="N5" s="679"/>
      <c r="O5" s="679"/>
      <c r="P5" s="680"/>
      <c r="Q5" s="144"/>
      <c r="R5" s="684"/>
      <c r="S5" s="685"/>
      <c r="T5" s="686"/>
      <c r="U5" s="143"/>
    </row>
    <row r="6" spans="1:21" ht="30" customHeight="1">
      <c r="A6" s="145"/>
      <c r="B6" s="693" t="s">
        <v>100</v>
      </c>
      <c r="C6" s="693"/>
      <c r="D6" s="693"/>
      <c r="E6" s="693" t="s">
        <v>102</v>
      </c>
      <c r="F6" s="693"/>
      <c r="G6" s="693"/>
      <c r="H6" s="694" t="s">
        <v>103</v>
      </c>
      <c r="I6" s="710"/>
      <c r="J6" s="711"/>
      <c r="K6" s="104"/>
      <c r="L6" s="145"/>
      <c r="M6" s="246" t="s">
        <v>108</v>
      </c>
      <c r="N6" s="246" t="s">
        <v>102</v>
      </c>
      <c r="O6" s="246" t="s">
        <v>109</v>
      </c>
      <c r="P6" s="247" t="s">
        <v>103</v>
      </c>
      <c r="R6" s="696" t="s">
        <v>116</v>
      </c>
      <c r="S6" s="698" t="s">
        <v>314</v>
      </c>
      <c r="T6" s="691" t="s">
        <v>313</v>
      </c>
    </row>
    <row r="7" spans="1:21" ht="25.15" customHeight="1">
      <c r="A7" s="148" t="s">
        <v>101</v>
      </c>
      <c r="B7" s="149">
        <f>SUM(B10:B46)</f>
        <v>0</v>
      </c>
      <c r="C7" s="149">
        <f t="shared" ref="C7:J7" si="0">SUM(C10:C46)</f>
        <v>0</v>
      </c>
      <c r="D7" s="149">
        <f t="shared" si="0"/>
        <v>0</v>
      </c>
      <c r="E7" s="149">
        <f t="shared" si="0"/>
        <v>0</v>
      </c>
      <c r="F7" s="149">
        <f t="shared" si="0"/>
        <v>0</v>
      </c>
      <c r="G7" s="149">
        <f t="shared" si="0"/>
        <v>0</v>
      </c>
      <c r="H7" s="149">
        <f t="shared" si="0"/>
        <v>0</v>
      </c>
      <c r="I7" s="149">
        <f t="shared" si="0"/>
        <v>0</v>
      </c>
      <c r="J7" s="150">
        <f t="shared" si="0"/>
        <v>0</v>
      </c>
      <c r="K7" s="106"/>
      <c r="L7" s="148" t="s">
        <v>101</v>
      </c>
      <c r="M7" s="149">
        <f>SUM(M10:M46)</f>
        <v>0</v>
      </c>
      <c r="N7" s="149">
        <f t="shared" ref="N7:P7" si="1">SUM(N10:N46)</f>
        <v>0</v>
      </c>
      <c r="O7" s="149">
        <f t="shared" si="1"/>
        <v>0</v>
      </c>
      <c r="P7" s="149">
        <f t="shared" si="1"/>
        <v>0</v>
      </c>
      <c r="R7" s="697"/>
      <c r="S7" s="722"/>
      <c r="T7" s="723"/>
    </row>
    <row r="8" spans="1:21" ht="25.15" customHeight="1">
      <c r="A8" s="135"/>
      <c r="B8" s="151"/>
      <c r="C8" s="151"/>
      <c r="D8" s="151"/>
      <c r="E8" s="151"/>
      <c r="F8" s="151"/>
      <c r="G8" s="151"/>
      <c r="H8" s="151"/>
      <c r="I8" s="151"/>
      <c r="J8" s="151"/>
      <c r="K8" s="104"/>
      <c r="L8" s="135"/>
      <c r="M8" s="151"/>
      <c r="N8" s="151"/>
      <c r="O8" s="151"/>
      <c r="P8" s="151"/>
      <c r="R8" s="697"/>
      <c r="S8" s="722"/>
      <c r="T8" s="723"/>
    </row>
    <row r="9" spans="1:21" ht="50.1" customHeight="1">
      <c r="A9" s="190" t="s">
        <v>182</v>
      </c>
      <c r="B9" s="191" t="s">
        <v>505</v>
      </c>
      <c r="C9" s="191" t="s">
        <v>312</v>
      </c>
      <c r="D9" s="191" t="s">
        <v>117</v>
      </c>
      <c r="E9" s="191" t="s">
        <v>505</v>
      </c>
      <c r="F9" s="191" t="s">
        <v>312</v>
      </c>
      <c r="G9" s="191" t="s">
        <v>117</v>
      </c>
      <c r="H9" s="191" t="s">
        <v>505</v>
      </c>
      <c r="I9" s="191" t="s">
        <v>312</v>
      </c>
      <c r="J9" s="192" t="s">
        <v>117</v>
      </c>
      <c r="K9" s="104"/>
      <c r="L9" s="190" t="s">
        <v>182</v>
      </c>
      <c r="M9" s="152" t="s">
        <v>111</v>
      </c>
      <c r="N9" s="152" t="s">
        <v>111</v>
      </c>
      <c r="O9" s="152" t="s">
        <v>111</v>
      </c>
      <c r="P9" s="153" t="s">
        <v>111</v>
      </c>
      <c r="R9" s="697"/>
      <c r="S9" s="722"/>
      <c r="T9" s="723"/>
    </row>
    <row r="10" spans="1:21" ht="25.15" customHeight="1">
      <c r="A10" s="154" t="s">
        <v>183</v>
      </c>
      <c r="B10" s="223"/>
      <c r="C10" s="223"/>
      <c r="D10" s="155">
        <f t="shared" ref="D10:D39" si="2">B10-C10</f>
        <v>0</v>
      </c>
      <c r="E10" s="223"/>
      <c r="F10" s="223"/>
      <c r="G10" s="155">
        <f t="shared" ref="G10:G39" si="3">E10-F10</f>
        <v>0</v>
      </c>
      <c r="H10" s="223"/>
      <c r="I10" s="223"/>
      <c r="J10" s="156">
        <f>H10-I10</f>
        <v>0</v>
      </c>
      <c r="K10" s="104"/>
      <c r="L10" s="154" t="s">
        <v>183</v>
      </c>
      <c r="M10" s="223"/>
      <c r="N10" s="223"/>
      <c r="O10" s="223"/>
      <c r="P10" s="224"/>
      <c r="R10" s="157">
        <f>(B10+E10)*4+(H10)*2</f>
        <v>0</v>
      </c>
      <c r="S10" s="158">
        <f>SUM(M10:P10)</f>
        <v>0</v>
      </c>
      <c r="T10" s="245" t="str">
        <f t="shared" ref="T10:T39" si="4">IF(R10&lt;S10,"×","○")</f>
        <v>○</v>
      </c>
    </row>
    <row r="11" spans="1:21" ht="25.15" customHeight="1">
      <c r="A11" s="154" t="s">
        <v>184</v>
      </c>
      <c r="B11" s="223"/>
      <c r="C11" s="223"/>
      <c r="D11" s="155">
        <f t="shared" si="2"/>
        <v>0</v>
      </c>
      <c r="E11" s="223"/>
      <c r="F11" s="223"/>
      <c r="G11" s="155">
        <f t="shared" si="3"/>
        <v>0</v>
      </c>
      <c r="H11" s="223"/>
      <c r="I11" s="223"/>
      <c r="J11" s="156">
        <f t="shared" ref="J11:J39" si="5">H11-I11</f>
        <v>0</v>
      </c>
      <c r="K11" s="104"/>
      <c r="L11" s="154" t="s">
        <v>184</v>
      </c>
      <c r="M11" s="223"/>
      <c r="N11" s="223"/>
      <c r="O11" s="223"/>
      <c r="P11" s="224"/>
      <c r="R11" s="157">
        <f t="shared" ref="R11:R39" si="6">(B11+E11)*4+(H11)*2</f>
        <v>0</v>
      </c>
      <c r="S11" s="158">
        <f t="shared" ref="S11:S39" si="7">SUM(M11:P11)</f>
        <v>0</v>
      </c>
      <c r="T11" s="245" t="str">
        <f t="shared" si="4"/>
        <v>○</v>
      </c>
    </row>
    <row r="12" spans="1:21" ht="25.15" customHeight="1">
      <c r="A12" s="154" t="s">
        <v>185</v>
      </c>
      <c r="B12" s="223"/>
      <c r="C12" s="223"/>
      <c r="D12" s="155">
        <f t="shared" si="2"/>
        <v>0</v>
      </c>
      <c r="E12" s="223"/>
      <c r="F12" s="223"/>
      <c r="G12" s="155">
        <f t="shared" si="3"/>
        <v>0</v>
      </c>
      <c r="H12" s="223"/>
      <c r="I12" s="223"/>
      <c r="J12" s="156">
        <f t="shared" si="5"/>
        <v>0</v>
      </c>
      <c r="K12" s="104"/>
      <c r="L12" s="154" t="s">
        <v>185</v>
      </c>
      <c r="M12" s="223"/>
      <c r="N12" s="223"/>
      <c r="O12" s="223"/>
      <c r="P12" s="224"/>
      <c r="R12" s="157">
        <f t="shared" si="6"/>
        <v>0</v>
      </c>
      <c r="S12" s="158">
        <f t="shared" si="7"/>
        <v>0</v>
      </c>
      <c r="T12" s="245" t="str">
        <f t="shared" si="4"/>
        <v>○</v>
      </c>
    </row>
    <row r="13" spans="1:21" ht="25.15" customHeight="1">
      <c r="A13" s="154" t="s">
        <v>186</v>
      </c>
      <c r="B13" s="223"/>
      <c r="C13" s="223"/>
      <c r="D13" s="155">
        <f t="shared" si="2"/>
        <v>0</v>
      </c>
      <c r="E13" s="223"/>
      <c r="F13" s="223"/>
      <c r="G13" s="155">
        <f t="shared" si="3"/>
        <v>0</v>
      </c>
      <c r="H13" s="223"/>
      <c r="I13" s="223"/>
      <c r="J13" s="156">
        <f t="shared" si="5"/>
        <v>0</v>
      </c>
      <c r="K13" s="104"/>
      <c r="L13" s="154" t="s">
        <v>186</v>
      </c>
      <c r="M13" s="223"/>
      <c r="N13" s="223"/>
      <c r="O13" s="223"/>
      <c r="P13" s="224"/>
      <c r="R13" s="157">
        <f t="shared" si="6"/>
        <v>0</v>
      </c>
      <c r="S13" s="158">
        <f t="shared" si="7"/>
        <v>0</v>
      </c>
      <c r="T13" s="245" t="str">
        <f t="shared" si="4"/>
        <v>○</v>
      </c>
    </row>
    <row r="14" spans="1:21" ht="25.15" customHeight="1">
      <c r="A14" s="154" t="s">
        <v>187</v>
      </c>
      <c r="B14" s="223"/>
      <c r="C14" s="223"/>
      <c r="D14" s="155">
        <f t="shared" si="2"/>
        <v>0</v>
      </c>
      <c r="E14" s="223"/>
      <c r="F14" s="223"/>
      <c r="G14" s="155">
        <f t="shared" si="3"/>
        <v>0</v>
      </c>
      <c r="H14" s="223"/>
      <c r="I14" s="223"/>
      <c r="J14" s="156">
        <f t="shared" si="5"/>
        <v>0</v>
      </c>
      <c r="K14" s="104"/>
      <c r="L14" s="154" t="s">
        <v>187</v>
      </c>
      <c r="M14" s="223"/>
      <c r="N14" s="223"/>
      <c r="O14" s="223"/>
      <c r="P14" s="224"/>
      <c r="R14" s="157">
        <f t="shared" si="6"/>
        <v>0</v>
      </c>
      <c r="S14" s="158">
        <f t="shared" si="7"/>
        <v>0</v>
      </c>
      <c r="T14" s="245" t="str">
        <f t="shared" si="4"/>
        <v>○</v>
      </c>
    </row>
    <row r="15" spans="1:21" ht="25.15" customHeight="1">
      <c r="A15" s="154" t="s">
        <v>188</v>
      </c>
      <c r="B15" s="223"/>
      <c r="C15" s="223"/>
      <c r="D15" s="155">
        <f t="shared" si="2"/>
        <v>0</v>
      </c>
      <c r="E15" s="223"/>
      <c r="F15" s="223"/>
      <c r="G15" s="155">
        <f t="shared" si="3"/>
        <v>0</v>
      </c>
      <c r="H15" s="223"/>
      <c r="I15" s="223"/>
      <c r="J15" s="156">
        <f t="shared" si="5"/>
        <v>0</v>
      </c>
      <c r="K15" s="104"/>
      <c r="L15" s="154" t="s">
        <v>188</v>
      </c>
      <c r="M15" s="223"/>
      <c r="N15" s="223"/>
      <c r="O15" s="223"/>
      <c r="P15" s="224"/>
      <c r="R15" s="157">
        <f t="shared" si="6"/>
        <v>0</v>
      </c>
      <c r="S15" s="158">
        <f t="shared" si="7"/>
        <v>0</v>
      </c>
      <c r="T15" s="245" t="str">
        <f t="shared" si="4"/>
        <v>○</v>
      </c>
    </row>
    <row r="16" spans="1:21" ht="25.15" customHeight="1">
      <c r="A16" s="154" t="s">
        <v>189</v>
      </c>
      <c r="B16" s="223"/>
      <c r="C16" s="223"/>
      <c r="D16" s="155">
        <f t="shared" si="2"/>
        <v>0</v>
      </c>
      <c r="E16" s="223"/>
      <c r="F16" s="223"/>
      <c r="G16" s="155">
        <f t="shared" si="3"/>
        <v>0</v>
      </c>
      <c r="H16" s="223"/>
      <c r="I16" s="223"/>
      <c r="J16" s="156">
        <f t="shared" si="5"/>
        <v>0</v>
      </c>
      <c r="K16" s="104"/>
      <c r="L16" s="154" t="s">
        <v>189</v>
      </c>
      <c r="M16" s="223"/>
      <c r="N16" s="223"/>
      <c r="O16" s="223"/>
      <c r="P16" s="224"/>
      <c r="R16" s="157">
        <f t="shared" si="6"/>
        <v>0</v>
      </c>
      <c r="S16" s="158">
        <f t="shared" si="7"/>
        <v>0</v>
      </c>
      <c r="T16" s="245" t="str">
        <f t="shared" si="4"/>
        <v>○</v>
      </c>
    </row>
    <row r="17" spans="1:20" ht="25.15" customHeight="1">
      <c r="A17" s="154" t="s">
        <v>190</v>
      </c>
      <c r="B17" s="223"/>
      <c r="C17" s="223"/>
      <c r="D17" s="155">
        <f t="shared" si="2"/>
        <v>0</v>
      </c>
      <c r="E17" s="223"/>
      <c r="F17" s="223"/>
      <c r="G17" s="155">
        <f t="shared" si="3"/>
        <v>0</v>
      </c>
      <c r="H17" s="223"/>
      <c r="I17" s="223"/>
      <c r="J17" s="156">
        <f t="shared" si="5"/>
        <v>0</v>
      </c>
      <c r="K17" s="104"/>
      <c r="L17" s="154" t="s">
        <v>190</v>
      </c>
      <c r="M17" s="223"/>
      <c r="N17" s="223"/>
      <c r="O17" s="223"/>
      <c r="P17" s="224"/>
      <c r="R17" s="157">
        <f t="shared" si="6"/>
        <v>0</v>
      </c>
      <c r="S17" s="158">
        <f t="shared" si="7"/>
        <v>0</v>
      </c>
      <c r="T17" s="245" t="str">
        <f t="shared" si="4"/>
        <v>○</v>
      </c>
    </row>
    <row r="18" spans="1:20" ht="25.15" customHeight="1">
      <c r="A18" s="154" t="s">
        <v>191</v>
      </c>
      <c r="B18" s="223"/>
      <c r="C18" s="223"/>
      <c r="D18" s="155">
        <f t="shared" si="2"/>
        <v>0</v>
      </c>
      <c r="E18" s="223"/>
      <c r="F18" s="223"/>
      <c r="G18" s="155">
        <f t="shared" si="3"/>
        <v>0</v>
      </c>
      <c r="H18" s="223"/>
      <c r="I18" s="223"/>
      <c r="J18" s="156">
        <f t="shared" si="5"/>
        <v>0</v>
      </c>
      <c r="K18" s="104"/>
      <c r="L18" s="154" t="s">
        <v>191</v>
      </c>
      <c r="M18" s="223"/>
      <c r="N18" s="223"/>
      <c r="O18" s="223"/>
      <c r="P18" s="224"/>
      <c r="R18" s="157">
        <f t="shared" si="6"/>
        <v>0</v>
      </c>
      <c r="S18" s="158">
        <f t="shared" si="7"/>
        <v>0</v>
      </c>
      <c r="T18" s="245" t="str">
        <f t="shared" si="4"/>
        <v>○</v>
      </c>
    </row>
    <row r="19" spans="1:20" ht="25.15" customHeight="1">
      <c r="A19" s="154" t="s">
        <v>192</v>
      </c>
      <c r="B19" s="223"/>
      <c r="C19" s="223"/>
      <c r="D19" s="155">
        <f t="shared" si="2"/>
        <v>0</v>
      </c>
      <c r="E19" s="223"/>
      <c r="F19" s="223"/>
      <c r="G19" s="155">
        <f t="shared" si="3"/>
        <v>0</v>
      </c>
      <c r="H19" s="223"/>
      <c r="I19" s="223"/>
      <c r="J19" s="156">
        <f t="shared" si="5"/>
        <v>0</v>
      </c>
      <c r="K19" s="104"/>
      <c r="L19" s="154" t="s">
        <v>192</v>
      </c>
      <c r="M19" s="223"/>
      <c r="N19" s="223"/>
      <c r="O19" s="223"/>
      <c r="P19" s="224"/>
      <c r="R19" s="157">
        <f t="shared" si="6"/>
        <v>0</v>
      </c>
      <c r="S19" s="158">
        <f t="shared" si="7"/>
        <v>0</v>
      </c>
      <c r="T19" s="245" t="str">
        <f t="shared" si="4"/>
        <v>○</v>
      </c>
    </row>
    <row r="20" spans="1:20" ht="25.15" customHeight="1">
      <c r="A20" s="154" t="s">
        <v>193</v>
      </c>
      <c r="B20" s="223"/>
      <c r="C20" s="223"/>
      <c r="D20" s="155">
        <f t="shared" si="2"/>
        <v>0</v>
      </c>
      <c r="E20" s="223"/>
      <c r="F20" s="223"/>
      <c r="G20" s="155">
        <f t="shared" si="3"/>
        <v>0</v>
      </c>
      <c r="H20" s="223"/>
      <c r="I20" s="223"/>
      <c r="J20" s="156">
        <f t="shared" si="5"/>
        <v>0</v>
      </c>
      <c r="K20" s="104"/>
      <c r="L20" s="154" t="s">
        <v>193</v>
      </c>
      <c r="M20" s="223"/>
      <c r="N20" s="223"/>
      <c r="O20" s="223"/>
      <c r="P20" s="224"/>
      <c r="R20" s="157">
        <f t="shared" si="6"/>
        <v>0</v>
      </c>
      <c r="S20" s="158">
        <f t="shared" si="7"/>
        <v>0</v>
      </c>
      <c r="T20" s="245" t="str">
        <f t="shared" si="4"/>
        <v>○</v>
      </c>
    </row>
    <row r="21" spans="1:20" ht="25.15" customHeight="1">
      <c r="A21" s="154" t="s">
        <v>194</v>
      </c>
      <c r="B21" s="223"/>
      <c r="C21" s="223"/>
      <c r="D21" s="155">
        <f t="shared" si="2"/>
        <v>0</v>
      </c>
      <c r="E21" s="223"/>
      <c r="F21" s="223"/>
      <c r="G21" s="155">
        <f t="shared" si="3"/>
        <v>0</v>
      </c>
      <c r="H21" s="223"/>
      <c r="I21" s="223"/>
      <c r="J21" s="156">
        <f t="shared" si="5"/>
        <v>0</v>
      </c>
      <c r="K21" s="104"/>
      <c r="L21" s="154" t="s">
        <v>194</v>
      </c>
      <c r="M21" s="223"/>
      <c r="N21" s="223"/>
      <c r="O21" s="223"/>
      <c r="P21" s="224"/>
      <c r="R21" s="157">
        <f t="shared" si="6"/>
        <v>0</v>
      </c>
      <c r="S21" s="158">
        <f t="shared" si="7"/>
        <v>0</v>
      </c>
      <c r="T21" s="245" t="str">
        <f t="shared" si="4"/>
        <v>○</v>
      </c>
    </row>
    <row r="22" spans="1:20" ht="25.15" customHeight="1">
      <c r="A22" s="154" t="s">
        <v>195</v>
      </c>
      <c r="B22" s="223"/>
      <c r="C22" s="223"/>
      <c r="D22" s="155">
        <f t="shared" si="2"/>
        <v>0</v>
      </c>
      <c r="E22" s="223"/>
      <c r="F22" s="223"/>
      <c r="G22" s="155">
        <f t="shared" si="3"/>
        <v>0</v>
      </c>
      <c r="H22" s="223"/>
      <c r="I22" s="223"/>
      <c r="J22" s="156">
        <f t="shared" si="5"/>
        <v>0</v>
      </c>
      <c r="K22" s="104"/>
      <c r="L22" s="154" t="s">
        <v>195</v>
      </c>
      <c r="M22" s="223"/>
      <c r="N22" s="223"/>
      <c r="O22" s="223"/>
      <c r="P22" s="224"/>
      <c r="R22" s="157">
        <f t="shared" si="6"/>
        <v>0</v>
      </c>
      <c r="S22" s="158">
        <f t="shared" si="7"/>
        <v>0</v>
      </c>
      <c r="T22" s="245" t="str">
        <f t="shared" si="4"/>
        <v>○</v>
      </c>
    </row>
    <row r="23" spans="1:20" ht="25.15" customHeight="1">
      <c r="A23" s="154" t="s">
        <v>196</v>
      </c>
      <c r="B23" s="223"/>
      <c r="C23" s="223"/>
      <c r="D23" s="155">
        <f t="shared" si="2"/>
        <v>0</v>
      </c>
      <c r="E23" s="223"/>
      <c r="F23" s="223"/>
      <c r="G23" s="155">
        <f t="shared" si="3"/>
        <v>0</v>
      </c>
      <c r="H23" s="223"/>
      <c r="I23" s="223"/>
      <c r="J23" s="156">
        <f t="shared" si="5"/>
        <v>0</v>
      </c>
      <c r="K23" s="104"/>
      <c r="L23" s="154" t="s">
        <v>196</v>
      </c>
      <c r="M23" s="223"/>
      <c r="N23" s="223"/>
      <c r="O23" s="223"/>
      <c r="P23" s="224"/>
      <c r="R23" s="157">
        <f t="shared" si="6"/>
        <v>0</v>
      </c>
      <c r="S23" s="158">
        <f t="shared" si="7"/>
        <v>0</v>
      </c>
      <c r="T23" s="245" t="str">
        <f t="shared" si="4"/>
        <v>○</v>
      </c>
    </row>
    <row r="24" spans="1:20" ht="25.15" customHeight="1">
      <c r="A24" s="154" t="s">
        <v>197</v>
      </c>
      <c r="B24" s="223"/>
      <c r="C24" s="223"/>
      <c r="D24" s="155">
        <f t="shared" si="2"/>
        <v>0</v>
      </c>
      <c r="E24" s="223"/>
      <c r="F24" s="223"/>
      <c r="G24" s="155">
        <f t="shared" si="3"/>
        <v>0</v>
      </c>
      <c r="H24" s="223"/>
      <c r="I24" s="223"/>
      <c r="J24" s="156">
        <f t="shared" si="5"/>
        <v>0</v>
      </c>
      <c r="K24" s="104"/>
      <c r="L24" s="154" t="s">
        <v>197</v>
      </c>
      <c r="M24" s="223"/>
      <c r="N24" s="223"/>
      <c r="O24" s="223"/>
      <c r="P24" s="224"/>
      <c r="R24" s="157">
        <f t="shared" si="6"/>
        <v>0</v>
      </c>
      <c r="S24" s="158">
        <f t="shared" si="7"/>
        <v>0</v>
      </c>
      <c r="T24" s="245" t="str">
        <f t="shared" si="4"/>
        <v>○</v>
      </c>
    </row>
    <row r="25" spans="1:20" ht="25.15" customHeight="1">
      <c r="A25" s="154" t="s">
        <v>198</v>
      </c>
      <c r="B25" s="223"/>
      <c r="C25" s="223"/>
      <c r="D25" s="155">
        <f t="shared" si="2"/>
        <v>0</v>
      </c>
      <c r="E25" s="223"/>
      <c r="F25" s="223"/>
      <c r="G25" s="155">
        <f t="shared" si="3"/>
        <v>0</v>
      </c>
      <c r="H25" s="223"/>
      <c r="I25" s="223"/>
      <c r="J25" s="156">
        <f t="shared" si="5"/>
        <v>0</v>
      </c>
      <c r="K25" s="104"/>
      <c r="L25" s="154" t="s">
        <v>198</v>
      </c>
      <c r="M25" s="223"/>
      <c r="N25" s="223"/>
      <c r="O25" s="223"/>
      <c r="P25" s="224"/>
      <c r="R25" s="157">
        <f t="shared" si="6"/>
        <v>0</v>
      </c>
      <c r="S25" s="158">
        <f t="shared" si="7"/>
        <v>0</v>
      </c>
      <c r="T25" s="245" t="str">
        <f t="shared" si="4"/>
        <v>○</v>
      </c>
    </row>
    <row r="26" spans="1:20" ht="25.15" customHeight="1">
      <c r="A26" s="154" t="s">
        <v>199</v>
      </c>
      <c r="B26" s="223"/>
      <c r="C26" s="223"/>
      <c r="D26" s="155">
        <f t="shared" si="2"/>
        <v>0</v>
      </c>
      <c r="E26" s="223"/>
      <c r="F26" s="223"/>
      <c r="G26" s="155">
        <f t="shared" si="3"/>
        <v>0</v>
      </c>
      <c r="H26" s="223"/>
      <c r="I26" s="223"/>
      <c r="J26" s="156">
        <f t="shared" si="5"/>
        <v>0</v>
      </c>
      <c r="K26" s="104"/>
      <c r="L26" s="154" t="s">
        <v>199</v>
      </c>
      <c r="M26" s="223"/>
      <c r="N26" s="223"/>
      <c r="O26" s="223"/>
      <c r="P26" s="224"/>
      <c r="R26" s="157">
        <f t="shared" si="6"/>
        <v>0</v>
      </c>
      <c r="S26" s="158">
        <f t="shared" si="7"/>
        <v>0</v>
      </c>
      <c r="T26" s="245" t="str">
        <f t="shared" si="4"/>
        <v>○</v>
      </c>
    </row>
    <row r="27" spans="1:20" ht="25.15" customHeight="1">
      <c r="A27" s="154" t="s">
        <v>200</v>
      </c>
      <c r="B27" s="223"/>
      <c r="C27" s="223"/>
      <c r="D27" s="155">
        <f t="shared" si="2"/>
        <v>0</v>
      </c>
      <c r="E27" s="223"/>
      <c r="F27" s="223"/>
      <c r="G27" s="155">
        <f t="shared" si="3"/>
        <v>0</v>
      </c>
      <c r="H27" s="223"/>
      <c r="I27" s="223"/>
      <c r="J27" s="156">
        <f t="shared" si="5"/>
        <v>0</v>
      </c>
      <c r="K27" s="104"/>
      <c r="L27" s="154" t="s">
        <v>200</v>
      </c>
      <c r="M27" s="223"/>
      <c r="N27" s="223"/>
      <c r="O27" s="223"/>
      <c r="P27" s="224"/>
      <c r="R27" s="157">
        <f t="shared" si="6"/>
        <v>0</v>
      </c>
      <c r="S27" s="158">
        <f t="shared" si="7"/>
        <v>0</v>
      </c>
      <c r="T27" s="245" t="str">
        <f t="shared" si="4"/>
        <v>○</v>
      </c>
    </row>
    <row r="28" spans="1:20" ht="25.15" customHeight="1">
      <c r="A28" s="154" t="s">
        <v>201</v>
      </c>
      <c r="B28" s="223"/>
      <c r="C28" s="223"/>
      <c r="D28" s="155">
        <f t="shared" si="2"/>
        <v>0</v>
      </c>
      <c r="E28" s="223"/>
      <c r="F28" s="223"/>
      <c r="G28" s="155">
        <f t="shared" si="3"/>
        <v>0</v>
      </c>
      <c r="H28" s="223"/>
      <c r="I28" s="223"/>
      <c r="J28" s="156">
        <f t="shared" si="5"/>
        <v>0</v>
      </c>
      <c r="K28" s="104"/>
      <c r="L28" s="154" t="s">
        <v>201</v>
      </c>
      <c r="M28" s="223"/>
      <c r="N28" s="223"/>
      <c r="O28" s="223"/>
      <c r="P28" s="224"/>
      <c r="R28" s="157">
        <f t="shared" si="6"/>
        <v>0</v>
      </c>
      <c r="S28" s="158">
        <f t="shared" si="7"/>
        <v>0</v>
      </c>
      <c r="T28" s="245" t="str">
        <f t="shared" si="4"/>
        <v>○</v>
      </c>
    </row>
    <row r="29" spans="1:20" ht="25.15" customHeight="1">
      <c r="A29" s="154" t="s">
        <v>202</v>
      </c>
      <c r="B29" s="223"/>
      <c r="C29" s="223"/>
      <c r="D29" s="155">
        <f t="shared" si="2"/>
        <v>0</v>
      </c>
      <c r="E29" s="223"/>
      <c r="F29" s="223"/>
      <c r="G29" s="155">
        <f t="shared" si="3"/>
        <v>0</v>
      </c>
      <c r="H29" s="223"/>
      <c r="I29" s="223"/>
      <c r="J29" s="156">
        <f t="shared" si="5"/>
        <v>0</v>
      </c>
      <c r="K29" s="104"/>
      <c r="L29" s="154" t="s">
        <v>202</v>
      </c>
      <c r="M29" s="223"/>
      <c r="N29" s="223"/>
      <c r="O29" s="223"/>
      <c r="P29" s="224"/>
      <c r="R29" s="157">
        <f t="shared" si="6"/>
        <v>0</v>
      </c>
      <c r="S29" s="158">
        <f t="shared" si="7"/>
        <v>0</v>
      </c>
      <c r="T29" s="245" t="str">
        <f t="shared" si="4"/>
        <v>○</v>
      </c>
    </row>
    <row r="30" spans="1:20" ht="25.15" customHeight="1">
      <c r="A30" s="154" t="s">
        <v>203</v>
      </c>
      <c r="B30" s="223"/>
      <c r="C30" s="223"/>
      <c r="D30" s="155">
        <f t="shared" si="2"/>
        <v>0</v>
      </c>
      <c r="E30" s="223"/>
      <c r="F30" s="223"/>
      <c r="G30" s="155">
        <f t="shared" si="3"/>
        <v>0</v>
      </c>
      <c r="H30" s="223"/>
      <c r="I30" s="223"/>
      <c r="J30" s="156">
        <f t="shared" si="5"/>
        <v>0</v>
      </c>
      <c r="K30" s="104"/>
      <c r="L30" s="154" t="s">
        <v>203</v>
      </c>
      <c r="M30" s="223"/>
      <c r="N30" s="223"/>
      <c r="O30" s="223"/>
      <c r="P30" s="224"/>
      <c r="R30" s="157">
        <f t="shared" si="6"/>
        <v>0</v>
      </c>
      <c r="S30" s="158">
        <f t="shared" si="7"/>
        <v>0</v>
      </c>
      <c r="T30" s="245" t="str">
        <f t="shared" si="4"/>
        <v>○</v>
      </c>
    </row>
    <row r="31" spans="1:20" ht="25.15" customHeight="1">
      <c r="A31" s="154" t="s">
        <v>204</v>
      </c>
      <c r="B31" s="223"/>
      <c r="C31" s="223"/>
      <c r="D31" s="155">
        <f t="shared" si="2"/>
        <v>0</v>
      </c>
      <c r="E31" s="223"/>
      <c r="F31" s="223"/>
      <c r="G31" s="155">
        <f t="shared" si="3"/>
        <v>0</v>
      </c>
      <c r="H31" s="223"/>
      <c r="I31" s="223"/>
      <c r="J31" s="156">
        <f t="shared" si="5"/>
        <v>0</v>
      </c>
      <c r="K31" s="104"/>
      <c r="L31" s="154" t="s">
        <v>204</v>
      </c>
      <c r="M31" s="223"/>
      <c r="N31" s="223"/>
      <c r="O31" s="223"/>
      <c r="P31" s="224"/>
      <c r="R31" s="157">
        <f t="shared" si="6"/>
        <v>0</v>
      </c>
      <c r="S31" s="158">
        <f t="shared" si="7"/>
        <v>0</v>
      </c>
      <c r="T31" s="245" t="str">
        <f t="shared" si="4"/>
        <v>○</v>
      </c>
    </row>
    <row r="32" spans="1:20" ht="25.15" customHeight="1">
      <c r="A32" s="154" t="s">
        <v>205</v>
      </c>
      <c r="B32" s="223"/>
      <c r="C32" s="223"/>
      <c r="D32" s="155">
        <f t="shared" si="2"/>
        <v>0</v>
      </c>
      <c r="E32" s="223"/>
      <c r="F32" s="223"/>
      <c r="G32" s="155">
        <f t="shared" si="3"/>
        <v>0</v>
      </c>
      <c r="H32" s="223"/>
      <c r="I32" s="223"/>
      <c r="J32" s="156">
        <f t="shared" si="5"/>
        <v>0</v>
      </c>
      <c r="K32" s="104"/>
      <c r="L32" s="154" t="s">
        <v>205</v>
      </c>
      <c r="M32" s="223"/>
      <c r="N32" s="223"/>
      <c r="O32" s="223"/>
      <c r="P32" s="224"/>
      <c r="R32" s="157">
        <f t="shared" si="6"/>
        <v>0</v>
      </c>
      <c r="S32" s="158">
        <f t="shared" si="7"/>
        <v>0</v>
      </c>
      <c r="T32" s="245" t="str">
        <f t="shared" si="4"/>
        <v>○</v>
      </c>
    </row>
    <row r="33" spans="1:20" ht="25.15" customHeight="1">
      <c r="A33" s="154" t="s">
        <v>206</v>
      </c>
      <c r="B33" s="223"/>
      <c r="C33" s="223"/>
      <c r="D33" s="155">
        <f t="shared" si="2"/>
        <v>0</v>
      </c>
      <c r="E33" s="223"/>
      <c r="F33" s="223"/>
      <c r="G33" s="155">
        <f t="shared" si="3"/>
        <v>0</v>
      </c>
      <c r="H33" s="223"/>
      <c r="I33" s="223"/>
      <c r="J33" s="156">
        <f t="shared" si="5"/>
        <v>0</v>
      </c>
      <c r="K33" s="104"/>
      <c r="L33" s="154" t="s">
        <v>206</v>
      </c>
      <c r="M33" s="223"/>
      <c r="N33" s="223"/>
      <c r="O33" s="223"/>
      <c r="P33" s="224"/>
      <c r="R33" s="157">
        <f t="shared" si="6"/>
        <v>0</v>
      </c>
      <c r="S33" s="158">
        <f t="shared" si="7"/>
        <v>0</v>
      </c>
      <c r="T33" s="245" t="str">
        <f t="shared" si="4"/>
        <v>○</v>
      </c>
    </row>
    <row r="34" spans="1:20" ht="25.15" customHeight="1">
      <c r="A34" s="154" t="s">
        <v>207</v>
      </c>
      <c r="B34" s="223"/>
      <c r="C34" s="223"/>
      <c r="D34" s="155">
        <f t="shared" si="2"/>
        <v>0</v>
      </c>
      <c r="E34" s="223"/>
      <c r="F34" s="223"/>
      <c r="G34" s="155">
        <f t="shared" si="3"/>
        <v>0</v>
      </c>
      <c r="H34" s="223"/>
      <c r="I34" s="223"/>
      <c r="J34" s="156">
        <f t="shared" si="5"/>
        <v>0</v>
      </c>
      <c r="K34" s="104"/>
      <c r="L34" s="154" t="s">
        <v>207</v>
      </c>
      <c r="M34" s="223"/>
      <c r="N34" s="223"/>
      <c r="O34" s="223"/>
      <c r="P34" s="224"/>
      <c r="R34" s="157">
        <f t="shared" si="6"/>
        <v>0</v>
      </c>
      <c r="S34" s="158">
        <f t="shared" si="7"/>
        <v>0</v>
      </c>
      <c r="T34" s="245" t="str">
        <f t="shared" si="4"/>
        <v>○</v>
      </c>
    </row>
    <row r="35" spans="1:20" ht="25.15" customHeight="1">
      <c r="A35" s="154" t="s">
        <v>208</v>
      </c>
      <c r="B35" s="223"/>
      <c r="C35" s="223"/>
      <c r="D35" s="155">
        <f t="shared" si="2"/>
        <v>0</v>
      </c>
      <c r="E35" s="223"/>
      <c r="F35" s="223"/>
      <c r="G35" s="155">
        <f t="shared" si="3"/>
        <v>0</v>
      </c>
      <c r="H35" s="223"/>
      <c r="I35" s="223"/>
      <c r="J35" s="156">
        <f t="shared" si="5"/>
        <v>0</v>
      </c>
      <c r="K35" s="104"/>
      <c r="L35" s="154" t="s">
        <v>208</v>
      </c>
      <c r="M35" s="223"/>
      <c r="N35" s="223"/>
      <c r="O35" s="223"/>
      <c r="P35" s="224"/>
      <c r="R35" s="157">
        <f t="shared" si="6"/>
        <v>0</v>
      </c>
      <c r="S35" s="158">
        <f t="shared" si="7"/>
        <v>0</v>
      </c>
      <c r="T35" s="245" t="str">
        <f t="shared" si="4"/>
        <v>○</v>
      </c>
    </row>
    <row r="36" spans="1:20" ht="25.15" customHeight="1">
      <c r="A36" s="154" t="s">
        <v>209</v>
      </c>
      <c r="B36" s="223"/>
      <c r="C36" s="223"/>
      <c r="D36" s="155">
        <f t="shared" si="2"/>
        <v>0</v>
      </c>
      <c r="E36" s="223"/>
      <c r="F36" s="223"/>
      <c r="G36" s="155">
        <f t="shared" si="3"/>
        <v>0</v>
      </c>
      <c r="H36" s="223"/>
      <c r="I36" s="223"/>
      <c r="J36" s="156">
        <f t="shared" si="5"/>
        <v>0</v>
      </c>
      <c r="K36" s="104"/>
      <c r="L36" s="154" t="s">
        <v>209</v>
      </c>
      <c r="M36" s="223"/>
      <c r="N36" s="223"/>
      <c r="O36" s="223"/>
      <c r="P36" s="224"/>
      <c r="R36" s="157">
        <f t="shared" si="6"/>
        <v>0</v>
      </c>
      <c r="S36" s="158">
        <f t="shared" si="7"/>
        <v>0</v>
      </c>
      <c r="T36" s="245" t="str">
        <f t="shared" si="4"/>
        <v>○</v>
      </c>
    </row>
    <row r="37" spans="1:20" ht="25.15" customHeight="1">
      <c r="A37" s="154" t="s">
        <v>210</v>
      </c>
      <c r="B37" s="223"/>
      <c r="C37" s="223"/>
      <c r="D37" s="155">
        <f t="shared" si="2"/>
        <v>0</v>
      </c>
      <c r="E37" s="223"/>
      <c r="F37" s="223"/>
      <c r="G37" s="155">
        <f t="shared" si="3"/>
        <v>0</v>
      </c>
      <c r="H37" s="223"/>
      <c r="I37" s="223"/>
      <c r="J37" s="156">
        <f t="shared" si="5"/>
        <v>0</v>
      </c>
      <c r="K37" s="104"/>
      <c r="L37" s="154" t="s">
        <v>210</v>
      </c>
      <c r="M37" s="223"/>
      <c r="N37" s="223"/>
      <c r="O37" s="223"/>
      <c r="P37" s="224"/>
      <c r="R37" s="157">
        <f t="shared" si="6"/>
        <v>0</v>
      </c>
      <c r="S37" s="158">
        <f t="shared" si="7"/>
        <v>0</v>
      </c>
      <c r="T37" s="245" t="str">
        <f t="shared" si="4"/>
        <v>○</v>
      </c>
    </row>
    <row r="38" spans="1:20" ht="25.15" customHeight="1">
      <c r="A38" s="154" t="s">
        <v>211</v>
      </c>
      <c r="B38" s="223"/>
      <c r="C38" s="223"/>
      <c r="D38" s="155">
        <f t="shared" si="2"/>
        <v>0</v>
      </c>
      <c r="E38" s="223"/>
      <c r="F38" s="223"/>
      <c r="G38" s="155">
        <f t="shared" si="3"/>
        <v>0</v>
      </c>
      <c r="H38" s="223"/>
      <c r="I38" s="223"/>
      <c r="J38" s="156">
        <f t="shared" si="5"/>
        <v>0</v>
      </c>
      <c r="K38" s="104"/>
      <c r="L38" s="154" t="s">
        <v>211</v>
      </c>
      <c r="M38" s="223"/>
      <c r="N38" s="223"/>
      <c r="O38" s="223"/>
      <c r="P38" s="224"/>
      <c r="R38" s="157">
        <f t="shared" si="6"/>
        <v>0</v>
      </c>
      <c r="S38" s="158">
        <f t="shared" si="7"/>
        <v>0</v>
      </c>
      <c r="T38" s="245" t="str">
        <f t="shared" si="4"/>
        <v>○</v>
      </c>
    </row>
    <row r="39" spans="1:20" ht="25.15" customHeight="1">
      <c r="A39" s="148" t="s">
        <v>212</v>
      </c>
      <c r="B39" s="330"/>
      <c r="C39" s="330"/>
      <c r="D39" s="159">
        <f t="shared" si="2"/>
        <v>0</v>
      </c>
      <c r="E39" s="330"/>
      <c r="F39" s="330"/>
      <c r="G39" s="159">
        <f t="shared" si="3"/>
        <v>0</v>
      </c>
      <c r="H39" s="330"/>
      <c r="I39" s="330"/>
      <c r="J39" s="332">
        <f t="shared" si="5"/>
        <v>0</v>
      </c>
      <c r="L39" s="148" t="s">
        <v>212</v>
      </c>
      <c r="M39" s="330"/>
      <c r="N39" s="330"/>
      <c r="O39" s="330"/>
      <c r="P39" s="331"/>
      <c r="R39" s="160">
        <f t="shared" si="6"/>
        <v>0</v>
      </c>
      <c r="S39" s="161">
        <f t="shared" si="7"/>
        <v>0</v>
      </c>
      <c r="T39" s="194" t="str">
        <f t="shared" si="4"/>
        <v>○</v>
      </c>
    </row>
    <row r="40" spans="1:20" ht="25.15" customHeight="1">
      <c r="A40" s="154" t="s">
        <v>183</v>
      </c>
      <c r="B40" s="223"/>
      <c r="C40" s="223"/>
      <c r="D40" s="155">
        <f t="shared" ref="D40:D46" si="8">B40-C40</f>
        <v>0</v>
      </c>
      <c r="E40" s="223"/>
      <c r="F40" s="223"/>
      <c r="G40" s="155">
        <f t="shared" ref="G40:G46" si="9">E40-F40</f>
        <v>0</v>
      </c>
      <c r="H40" s="223"/>
      <c r="I40" s="223"/>
      <c r="J40" s="156">
        <f>H40-I40</f>
        <v>0</v>
      </c>
      <c r="K40" s="104"/>
      <c r="L40" s="154" t="s">
        <v>183</v>
      </c>
      <c r="M40" s="223"/>
      <c r="N40" s="223"/>
      <c r="O40" s="223"/>
      <c r="P40" s="224"/>
      <c r="R40" s="157">
        <f>(B40+E40)*4+(H40)*2</f>
        <v>0</v>
      </c>
      <c r="S40" s="158">
        <f>SUM(M40:P40)</f>
        <v>0</v>
      </c>
      <c r="T40" s="432" t="str">
        <f t="shared" ref="T40:T46" si="10">IF(R40&lt;S40,"×","○")</f>
        <v>○</v>
      </c>
    </row>
    <row r="41" spans="1:20" ht="25.15" customHeight="1">
      <c r="A41" s="154" t="s">
        <v>184</v>
      </c>
      <c r="B41" s="223"/>
      <c r="C41" s="223"/>
      <c r="D41" s="155">
        <f t="shared" si="8"/>
        <v>0</v>
      </c>
      <c r="E41" s="223"/>
      <c r="F41" s="223"/>
      <c r="G41" s="155">
        <f t="shared" si="9"/>
        <v>0</v>
      </c>
      <c r="H41" s="223"/>
      <c r="I41" s="223"/>
      <c r="J41" s="156">
        <f t="shared" ref="J41:J46" si="11">H41-I41</f>
        <v>0</v>
      </c>
      <c r="K41" s="104"/>
      <c r="L41" s="154" t="s">
        <v>184</v>
      </c>
      <c r="M41" s="223"/>
      <c r="N41" s="223"/>
      <c r="O41" s="223"/>
      <c r="P41" s="224"/>
      <c r="R41" s="157">
        <f t="shared" ref="R41:R46" si="12">(B41+E41)*4+(H41)*2</f>
        <v>0</v>
      </c>
      <c r="S41" s="158">
        <f t="shared" ref="S41:S46" si="13">SUM(M41:P41)</f>
        <v>0</v>
      </c>
      <c r="T41" s="432" t="str">
        <f t="shared" si="10"/>
        <v>○</v>
      </c>
    </row>
    <row r="42" spans="1:20" ht="25.15" customHeight="1">
      <c r="A42" s="154" t="s">
        <v>185</v>
      </c>
      <c r="B42" s="223"/>
      <c r="C42" s="223"/>
      <c r="D42" s="155">
        <f t="shared" si="8"/>
        <v>0</v>
      </c>
      <c r="E42" s="223"/>
      <c r="F42" s="223"/>
      <c r="G42" s="155">
        <f t="shared" si="9"/>
        <v>0</v>
      </c>
      <c r="H42" s="223"/>
      <c r="I42" s="223"/>
      <c r="J42" s="156">
        <f t="shared" si="11"/>
        <v>0</v>
      </c>
      <c r="K42" s="104"/>
      <c r="L42" s="154" t="s">
        <v>185</v>
      </c>
      <c r="M42" s="223"/>
      <c r="N42" s="223"/>
      <c r="O42" s="223"/>
      <c r="P42" s="224"/>
      <c r="R42" s="157">
        <f t="shared" si="12"/>
        <v>0</v>
      </c>
      <c r="S42" s="158">
        <f t="shared" si="13"/>
        <v>0</v>
      </c>
      <c r="T42" s="432" t="str">
        <f t="shared" si="10"/>
        <v>○</v>
      </c>
    </row>
    <row r="43" spans="1:20" ht="25.15" customHeight="1">
      <c r="A43" s="154" t="s">
        <v>186</v>
      </c>
      <c r="B43" s="223"/>
      <c r="C43" s="223"/>
      <c r="D43" s="155">
        <f t="shared" si="8"/>
        <v>0</v>
      </c>
      <c r="E43" s="223"/>
      <c r="F43" s="223"/>
      <c r="G43" s="155">
        <f t="shared" si="9"/>
        <v>0</v>
      </c>
      <c r="H43" s="223"/>
      <c r="I43" s="223"/>
      <c r="J43" s="156">
        <f t="shared" si="11"/>
        <v>0</v>
      </c>
      <c r="K43" s="104"/>
      <c r="L43" s="154" t="s">
        <v>186</v>
      </c>
      <c r="M43" s="223"/>
      <c r="N43" s="223"/>
      <c r="O43" s="223"/>
      <c r="P43" s="224"/>
      <c r="R43" s="157">
        <f t="shared" si="12"/>
        <v>0</v>
      </c>
      <c r="S43" s="158">
        <f t="shared" si="13"/>
        <v>0</v>
      </c>
      <c r="T43" s="432" t="str">
        <f t="shared" si="10"/>
        <v>○</v>
      </c>
    </row>
    <row r="44" spans="1:20" ht="25.15" customHeight="1">
      <c r="A44" s="154" t="s">
        <v>187</v>
      </c>
      <c r="B44" s="223"/>
      <c r="C44" s="223"/>
      <c r="D44" s="155">
        <f t="shared" si="8"/>
        <v>0</v>
      </c>
      <c r="E44" s="223"/>
      <c r="F44" s="223"/>
      <c r="G44" s="155">
        <f t="shared" si="9"/>
        <v>0</v>
      </c>
      <c r="H44" s="223"/>
      <c r="I44" s="223"/>
      <c r="J44" s="156">
        <f t="shared" si="11"/>
        <v>0</v>
      </c>
      <c r="K44" s="104"/>
      <c r="L44" s="154" t="s">
        <v>187</v>
      </c>
      <c r="M44" s="223"/>
      <c r="N44" s="223"/>
      <c r="O44" s="223"/>
      <c r="P44" s="224"/>
      <c r="R44" s="157">
        <f t="shared" si="12"/>
        <v>0</v>
      </c>
      <c r="S44" s="158">
        <f t="shared" si="13"/>
        <v>0</v>
      </c>
      <c r="T44" s="432" t="str">
        <f t="shared" si="10"/>
        <v>○</v>
      </c>
    </row>
    <row r="45" spans="1:20" ht="25.15" customHeight="1">
      <c r="A45" s="154" t="s">
        <v>188</v>
      </c>
      <c r="B45" s="223"/>
      <c r="C45" s="223"/>
      <c r="D45" s="155">
        <f t="shared" si="8"/>
        <v>0</v>
      </c>
      <c r="E45" s="223"/>
      <c r="F45" s="223"/>
      <c r="G45" s="155">
        <f t="shared" si="9"/>
        <v>0</v>
      </c>
      <c r="H45" s="223"/>
      <c r="I45" s="223"/>
      <c r="J45" s="156">
        <f t="shared" si="11"/>
        <v>0</v>
      </c>
      <c r="K45" s="104"/>
      <c r="L45" s="154" t="s">
        <v>188</v>
      </c>
      <c r="M45" s="223"/>
      <c r="N45" s="223"/>
      <c r="O45" s="223"/>
      <c r="P45" s="224"/>
      <c r="R45" s="157">
        <f t="shared" si="12"/>
        <v>0</v>
      </c>
      <c r="S45" s="158">
        <f t="shared" si="13"/>
        <v>0</v>
      </c>
      <c r="T45" s="432" t="str">
        <f t="shared" si="10"/>
        <v>○</v>
      </c>
    </row>
    <row r="46" spans="1:20" ht="25.15" customHeight="1">
      <c r="A46" s="148" t="s">
        <v>189</v>
      </c>
      <c r="B46" s="330"/>
      <c r="C46" s="330"/>
      <c r="D46" s="159">
        <f t="shared" si="8"/>
        <v>0</v>
      </c>
      <c r="E46" s="330"/>
      <c r="F46" s="330"/>
      <c r="G46" s="159">
        <f t="shared" si="9"/>
        <v>0</v>
      </c>
      <c r="H46" s="330"/>
      <c r="I46" s="330"/>
      <c r="J46" s="332">
        <f t="shared" si="11"/>
        <v>0</v>
      </c>
      <c r="K46" s="104"/>
      <c r="L46" s="148" t="s">
        <v>189</v>
      </c>
      <c r="M46" s="330"/>
      <c r="N46" s="330"/>
      <c r="O46" s="330"/>
      <c r="P46" s="331"/>
      <c r="R46" s="160">
        <f t="shared" si="12"/>
        <v>0</v>
      </c>
      <c r="S46" s="161">
        <f t="shared" si="13"/>
        <v>0</v>
      </c>
      <c r="T46" s="194" t="str">
        <f t="shared" si="10"/>
        <v>○</v>
      </c>
    </row>
    <row r="47" spans="1:20">
      <c r="A47" s="104"/>
    </row>
    <row r="48" spans="1:20">
      <c r="A48" s="103" t="s">
        <v>506</v>
      </c>
    </row>
    <row r="49" spans="1:1">
      <c r="A49" s="103" t="s">
        <v>335</v>
      </c>
    </row>
    <row r="50" spans="1:1">
      <c r="A50" s="251" t="s">
        <v>507</v>
      </c>
    </row>
    <row r="51" spans="1:1" ht="14.25">
      <c r="A51" s="288"/>
    </row>
  </sheetData>
  <sheetProtection algorithmName="SHA-512" hashValue="G49J9iGRacIhBek3sOLjZh2oY5GcQAPAillpBYYdXJ1xjX01RAY30OGkmxftrrJ65Syk0yYLqFM9DhUbceg0mQ==" saltValue="x9Of8VGEvZynAl9wPo5AhA==" spinCount="100000" sheet="1" objects="1" scenarios="1"/>
  <mergeCells count="10">
    <mergeCell ref="A4:J4"/>
    <mergeCell ref="L4:P5"/>
    <mergeCell ref="R4:T5"/>
    <mergeCell ref="R6:R9"/>
    <mergeCell ref="S6:S9"/>
    <mergeCell ref="H6:J6"/>
    <mergeCell ref="A5:J5"/>
    <mergeCell ref="T6:T9"/>
    <mergeCell ref="B6:D6"/>
    <mergeCell ref="E6:G6"/>
  </mergeCells>
  <phoneticPr fontId="2"/>
  <dataValidations count="7">
    <dataValidation type="whole" operator="greaterThan" allowBlank="1" showInputMessage="1" showErrorMessage="1" sqref="D10 D40">
      <formula1>0</formula1>
    </dataValidation>
    <dataValidation type="whole" operator="greaterThanOrEqual" allowBlank="1" showInputMessage="1" showErrorMessage="1" error="空床数がマイナスになっています" sqref="H10:H46 E10:E46 B10:B46">
      <formula1>C10</formula1>
    </dataValidation>
    <dataValidation type="whole" operator="lessThanOrEqual" showInputMessage="1" showErrorMessage="1" error="空床数がマイナスになっています" sqref="I10:I46 F10:F46 C10:C46">
      <formula1>B10</formula1>
    </dataValidation>
    <dataValidation type="custom" allowBlank="1" showInputMessage="1" showErrorMessage="1" error="休止病床数の上限を上回っています" sqref="M10:M46">
      <formula1>SUM(M10:P10)&lt;=R10</formula1>
    </dataValidation>
    <dataValidation type="custom" allowBlank="1" showInputMessage="1" showErrorMessage="1" error="休止病床数の上限を上回っています" sqref="N10:N46">
      <formula1>SUM(M10:P10)&lt;=RS10</formula1>
    </dataValidation>
    <dataValidation type="custom" allowBlank="1" showInputMessage="1" showErrorMessage="1" error="休止病床数の上限を上回っています" sqref="O10:O46">
      <formula1>SUM(M10:P10)&lt;=R10</formula1>
    </dataValidation>
    <dataValidation type="custom" allowBlank="1" showInputMessage="1" showErrorMessage="1" error="休止病床数の上限を上回っています" sqref="P10:P46">
      <formula1>SUM(M10:P10)&lt;=R10</formula1>
    </dataValidation>
  </dataValidations>
  <pageMargins left="0.7" right="0.7" top="0.75" bottom="0.75" header="0.3" footer="0.3"/>
  <pageSetup paperSize="9" scale="6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pageSetUpPr fitToPage="1"/>
  </sheetPr>
  <dimension ref="A1:Z38"/>
  <sheetViews>
    <sheetView view="pageBreakPreview" zoomScale="85" zoomScaleNormal="85" zoomScaleSheetLayoutView="85" workbookViewId="0">
      <selection activeCell="U12" sqref="U12"/>
    </sheetView>
  </sheetViews>
  <sheetFormatPr defaultColWidth="9" defaultRowHeight="13.5"/>
  <cols>
    <col min="1" max="9" width="5.625" style="105" customWidth="1"/>
    <col min="10" max="10" width="2.125" style="105" customWidth="1"/>
    <col min="11" max="11" width="6.25" style="105" customWidth="1"/>
    <col min="12" max="15" width="6.625" style="105" customWidth="1"/>
    <col min="16" max="16" width="2.5" style="105" customWidth="1"/>
    <col min="17" max="21" width="6.625" style="105" customWidth="1"/>
    <col min="22" max="22" width="2.75" style="105" customWidth="1"/>
    <col min="23" max="16384" width="9" style="105"/>
  </cols>
  <sheetData>
    <row r="1" spans="1:26" ht="18.75" customHeight="1">
      <c r="A1" s="103" t="s">
        <v>486</v>
      </c>
      <c r="B1" s="104"/>
      <c r="C1" s="104"/>
      <c r="D1" s="104"/>
      <c r="E1" s="104"/>
      <c r="F1" s="104"/>
      <c r="G1" s="104"/>
    </row>
    <row r="2" spans="1:26" ht="18.75" customHeight="1">
      <c r="A2" s="103" t="s">
        <v>482</v>
      </c>
      <c r="B2" s="104"/>
      <c r="C2" s="104"/>
      <c r="D2" s="104"/>
      <c r="E2" s="141"/>
      <c r="F2" s="104"/>
      <c r="G2" s="104"/>
    </row>
    <row r="3" spans="1:26">
      <c r="A3" s="103"/>
      <c r="B3" s="104"/>
      <c r="C3" s="104"/>
      <c r="D3" s="104"/>
      <c r="E3" s="141"/>
      <c r="F3" s="104"/>
      <c r="G3" s="104"/>
    </row>
    <row r="4" spans="1:26" ht="18.75" customHeight="1">
      <c r="A4" s="704" t="s">
        <v>114</v>
      </c>
      <c r="B4" s="705"/>
      <c r="C4" s="705"/>
      <c r="D4" s="705"/>
      <c r="E4" s="705"/>
      <c r="F4" s="705"/>
      <c r="G4" s="705"/>
      <c r="H4" s="705"/>
      <c r="I4" s="706"/>
      <c r="J4" s="104"/>
      <c r="K4" s="726" t="s">
        <v>488</v>
      </c>
      <c r="L4" s="727"/>
      <c r="M4" s="727"/>
      <c r="N4" s="727"/>
      <c r="O4" s="728"/>
      <c r="P4" s="104"/>
      <c r="Q4" s="675" t="s">
        <v>115</v>
      </c>
      <c r="R4" s="676"/>
      <c r="S4" s="676"/>
      <c r="T4" s="676"/>
      <c r="U4" s="677"/>
      <c r="V4" s="142"/>
      <c r="W4" s="681" t="s">
        <v>178</v>
      </c>
      <c r="X4" s="682"/>
      <c r="Y4" s="683"/>
      <c r="Z4" s="143"/>
    </row>
    <row r="5" spans="1:26" ht="13.15" customHeight="1">
      <c r="A5" s="687" t="s">
        <v>99</v>
      </c>
      <c r="B5" s="688"/>
      <c r="C5" s="688"/>
      <c r="D5" s="688"/>
      <c r="E5" s="688"/>
      <c r="F5" s="688"/>
      <c r="G5" s="688"/>
      <c r="H5" s="688"/>
      <c r="I5" s="690"/>
      <c r="J5" s="104"/>
      <c r="K5" s="729"/>
      <c r="L5" s="730"/>
      <c r="M5" s="730"/>
      <c r="N5" s="730"/>
      <c r="O5" s="731"/>
      <c r="P5" s="104"/>
      <c r="Q5" s="678"/>
      <c r="R5" s="679"/>
      <c r="S5" s="679"/>
      <c r="T5" s="679"/>
      <c r="U5" s="680"/>
      <c r="V5" s="144"/>
      <c r="W5" s="684"/>
      <c r="X5" s="685"/>
      <c r="Y5" s="686"/>
      <c r="Z5" s="143"/>
    </row>
    <row r="6" spans="1:26" ht="30" customHeight="1">
      <c r="A6" s="145"/>
      <c r="B6" s="693" t="s">
        <v>100</v>
      </c>
      <c r="C6" s="693"/>
      <c r="D6" s="693" t="s">
        <v>102</v>
      </c>
      <c r="E6" s="693"/>
      <c r="F6" s="693" t="s">
        <v>530</v>
      </c>
      <c r="G6" s="693"/>
      <c r="H6" s="693" t="s">
        <v>103</v>
      </c>
      <c r="I6" s="695"/>
      <c r="J6" s="104"/>
      <c r="K6" s="145"/>
      <c r="L6" s="433" t="s">
        <v>108</v>
      </c>
      <c r="M6" s="433" t="s">
        <v>102</v>
      </c>
      <c r="N6" s="472" t="s">
        <v>530</v>
      </c>
      <c r="O6" s="434" t="s">
        <v>103</v>
      </c>
      <c r="P6" s="104"/>
      <c r="Q6" s="145"/>
      <c r="R6" s="246" t="s">
        <v>108</v>
      </c>
      <c r="S6" s="246" t="s">
        <v>102</v>
      </c>
      <c r="T6" s="246" t="s">
        <v>109</v>
      </c>
      <c r="U6" s="247" t="s">
        <v>103</v>
      </c>
      <c r="W6" s="696" t="s">
        <v>116</v>
      </c>
      <c r="X6" s="698" t="s">
        <v>314</v>
      </c>
      <c r="Y6" s="691" t="s">
        <v>313</v>
      </c>
    </row>
    <row r="7" spans="1:26" ht="25.15" customHeight="1">
      <c r="A7" s="148" t="s">
        <v>101</v>
      </c>
      <c r="B7" s="149">
        <f t="shared" ref="B7:I7" si="0">SUM(B10:B33)</f>
        <v>0</v>
      </c>
      <c r="C7" s="149">
        <f t="shared" si="0"/>
        <v>0</v>
      </c>
      <c r="D7" s="149">
        <f t="shared" si="0"/>
        <v>0</v>
      </c>
      <c r="E7" s="149">
        <f t="shared" si="0"/>
        <v>0</v>
      </c>
      <c r="F7" s="149">
        <f t="shared" ref="F7:G7" si="1">SUM(F10:F33)</f>
        <v>0</v>
      </c>
      <c r="G7" s="149">
        <f t="shared" si="1"/>
        <v>0</v>
      </c>
      <c r="H7" s="149">
        <f t="shared" si="0"/>
        <v>0</v>
      </c>
      <c r="I7" s="150">
        <f t="shared" si="0"/>
        <v>0</v>
      </c>
      <c r="J7" s="106"/>
      <c r="K7" s="148" t="s">
        <v>101</v>
      </c>
      <c r="L7" s="149">
        <f>SUM(L10:L33)</f>
        <v>0</v>
      </c>
      <c r="M7" s="149">
        <f>SUM(M10:M33)</f>
        <v>0</v>
      </c>
      <c r="N7" s="149">
        <f>SUM(N10:N33)</f>
        <v>0</v>
      </c>
      <c r="O7" s="150">
        <f>SUM(O10:O33)</f>
        <v>0</v>
      </c>
      <c r="P7" s="106"/>
      <c r="Q7" s="148" t="s">
        <v>101</v>
      </c>
      <c r="R7" s="149">
        <f>SUM(R10:R33)</f>
        <v>0</v>
      </c>
      <c r="S7" s="149">
        <f>SUM(S10:S33)</f>
        <v>0</v>
      </c>
      <c r="T7" s="149">
        <f>SUM(T10:T33)</f>
        <v>0</v>
      </c>
      <c r="U7" s="150">
        <f>SUM(U10:U33)</f>
        <v>0</v>
      </c>
      <c r="W7" s="697"/>
      <c r="X7" s="722"/>
      <c r="Y7" s="723"/>
    </row>
    <row r="8" spans="1:26" ht="25.15" customHeight="1">
      <c r="A8" s="135"/>
      <c r="B8" s="151"/>
      <c r="C8" s="151"/>
      <c r="D8" s="151"/>
      <c r="E8" s="151"/>
      <c r="F8" s="151"/>
      <c r="G8" s="151"/>
      <c r="H8" s="151"/>
      <c r="I8" s="151"/>
      <c r="J8" s="104"/>
      <c r="K8" s="135"/>
      <c r="L8" s="151"/>
      <c r="M8" s="151"/>
      <c r="N8" s="151"/>
      <c r="O8" s="151"/>
      <c r="P8" s="104"/>
      <c r="Q8" s="135"/>
      <c r="R8" s="151"/>
      <c r="S8" s="151"/>
      <c r="T8" s="151"/>
      <c r="U8" s="151"/>
      <c r="W8" s="697"/>
      <c r="X8" s="722"/>
      <c r="Y8" s="723"/>
    </row>
    <row r="9" spans="1:26" ht="50.1" customHeight="1">
      <c r="A9" s="190" t="s">
        <v>182</v>
      </c>
      <c r="B9" s="437" t="s">
        <v>505</v>
      </c>
      <c r="C9" s="191" t="s">
        <v>312</v>
      </c>
      <c r="D9" s="437" t="s">
        <v>505</v>
      </c>
      <c r="E9" s="191" t="s">
        <v>312</v>
      </c>
      <c r="F9" s="437" t="s">
        <v>505</v>
      </c>
      <c r="G9" s="191" t="s">
        <v>312</v>
      </c>
      <c r="H9" s="437" t="s">
        <v>505</v>
      </c>
      <c r="I9" s="192" t="s">
        <v>312</v>
      </c>
      <c r="J9" s="104"/>
      <c r="K9" s="190" t="s">
        <v>182</v>
      </c>
      <c r="L9" s="444" t="s">
        <v>481</v>
      </c>
      <c r="M9" s="444" t="s">
        <v>481</v>
      </c>
      <c r="N9" s="444" t="s">
        <v>481</v>
      </c>
      <c r="O9" s="445" t="s">
        <v>481</v>
      </c>
      <c r="P9" s="104"/>
      <c r="Q9" s="190" t="s">
        <v>182</v>
      </c>
      <c r="R9" s="152" t="s">
        <v>111</v>
      </c>
      <c r="S9" s="152" t="s">
        <v>111</v>
      </c>
      <c r="T9" s="152" t="s">
        <v>111</v>
      </c>
      <c r="U9" s="153" t="s">
        <v>111</v>
      </c>
      <c r="W9" s="697"/>
      <c r="X9" s="722"/>
      <c r="Y9" s="723"/>
    </row>
    <row r="10" spans="1:26" ht="25.15" customHeight="1">
      <c r="A10" s="439" t="s">
        <v>190</v>
      </c>
      <c r="B10" s="446">
        <f>C10</f>
        <v>0</v>
      </c>
      <c r="C10" s="438"/>
      <c r="D10" s="449">
        <f>E10</f>
        <v>0</v>
      </c>
      <c r="E10" s="438"/>
      <c r="F10" s="446">
        <f>G10</f>
        <v>0</v>
      </c>
      <c r="G10" s="438"/>
      <c r="H10" s="446">
        <f>I10</f>
        <v>0</v>
      </c>
      <c r="I10" s="440"/>
      <c r="J10" s="325"/>
      <c r="K10" s="439" t="s">
        <v>190</v>
      </c>
      <c r="L10" s="438"/>
      <c r="M10" s="438"/>
      <c r="N10" s="438"/>
      <c r="O10" s="440"/>
      <c r="P10" s="312"/>
      <c r="Q10" s="439" t="s">
        <v>190</v>
      </c>
      <c r="R10" s="438"/>
      <c r="S10" s="438"/>
      <c r="T10" s="438"/>
      <c r="U10" s="440"/>
      <c r="V10" s="436"/>
      <c r="W10" s="441">
        <f>(C10+E10+L10+M10)*2+(I10+G10+N10+O10)*1</f>
        <v>0</v>
      </c>
      <c r="X10" s="442">
        <f t="shared" ref="X10:X31" si="2">SUM(R10:U10)</f>
        <v>0</v>
      </c>
      <c r="Y10" s="443" t="str">
        <f t="shared" ref="Y10:Y32" si="3">IF(W10&lt;X10,"×","○")</f>
        <v>○</v>
      </c>
    </row>
    <row r="11" spans="1:26" ht="25.15" customHeight="1">
      <c r="A11" s="154" t="s">
        <v>191</v>
      </c>
      <c r="B11" s="447">
        <f>C11</f>
        <v>0</v>
      </c>
      <c r="C11" s="223"/>
      <c r="D11" s="447">
        <f>E11</f>
        <v>0</v>
      </c>
      <c r="E11" s="223"/>
      <c r="F11" s="447">
        <f>G11</f>
        <v>0</v>
      </c>
      <c r="G11" s="223"/>
      <c r="H11" s="447">
        <f>I11</f>
        <v>0</v>
      </c>
      <c r="I11" s="224"/>
      <c r="J11" s="104"/>
      <c r="K11" s="154" t="s">
        <v>191</v>
      </c>
      <c r="L11" s="223"/>
      <c r="M11" s="223"/>
      <c r="N11" s="223"/>
      <c r="O11" s="224"/>
      <c r="P11" s="104"/>
      <c r="Q11" s="154" t="s">
        <v>191</v>
      </c>
      <c r="R11" s="223"/>
      <c r="S11" s="223"/>
      <c r="T11" s="223"/>
      <c r="U11" s="224"/>
      <c r="W11" s="441">
        <f t="shared" ref="W11:W33" si="4">(C11+E11+L11+M11)*2+(I11+G11+N11+O11)*1</f>
        <v>0</v>
      </c>
      <c r="X11" s="158">
        <f t="shared" si="2"/>
        <v>0</v>
      </c>
      <c r="Y11" s="245" t="str">
        <f t="shared" si="3"/>
        <v>○</v>
      </c>
    </row>
    <row r="12" spans="1:26" ht="25.15" customHeight="1">
      <c r="A12" s="154" t="s">
        <v>192</v>
      </c>
      <c r="B12" s="447">
        <f t="shared" ref="B12:B33" si="5">C12</f>
        <v>0</v>
      </c>
      <c r="C12" s="223"/>
      <c r="D12" s="447">
        <f t="shared" ref="D12:D33" si="6">E12</f>
        <v>0</v>
      </c>
      <c r="E12" s="223"/>
      <c r="F12" s="447">
        <f t="shared" ref="F12:F33" si="7">G12</f>
        <v>0</v>
      </c>
      <c r="G12" s="223"/>
      <c r="H12" s="447">
        <f t="shared" ref="H12:H33" si="8">I12</f>
        <v>0</v>
      </c>
      <c r="I12" s="224"/>
      <c r="J12" s="104"/>
      <c r="K12" s="154" t="s">
        <v>192</v>
      </c>
      <c r="L12" s="223"/>
      <c r="M12" s="223"/>
      <c r="N12" s="223"/>
      <c r="O12" s="224"/>
      <c r="P12" s="104"/>
      <c r="Q12" s="154" t="s">
        <v>192</v>
      </c>
      <c r="R12" s="223"/>
      <c r="S12" s="223"/>
      <c r="T12" s="223"/>
      <c r="U12" s="224"/>
      <c r="W12" s="441">
        <f t="shared" si="4"/>
        <v>0</v>
      </c>
      <c r="X12" s="158">
        <f t="shared" si="2"/>
        <v>0</v>
      </c>
      <c r="Y12" s="245" t="str">
        <f t="shared" si="3"/>
        <v>○</v>
      </c>
    </row>
    <row r="13" spans="1:26" ht="25.15" customHeight="1">
      <c r="A13" s="154" t="s">
        <v>193</v>
      </c>
      <c r="B13" s="447">
        <f t="shared" si="5"/>
        <v>0</v>
      </c>
      <c r="C13" s="223"/>
      <c r="D13" s="447">
        <f t="shared" si="6"/>
        <v>0</v>
      </c>
      <c r="E13" s="223"/>
      <c r="F13" s="447">
        <f t="shared" si="7"/>
        <v>0</v>
      </c>
      <c r="G13" s="223"/>
      <c r="H13" s="447">
        <f t="shared" si="8"/>
        <v>0</v>
      </c>
      <c r="I13" s="224"/>
      <c r="J13" s="104"/>
      <c r="K13" s="154" t="s">
        <v>193</v>
      </c>
      <c r="L13" s="223"/>
      <c r="M13" s="223"/>
      <c r="N13" s="223"/>
      <c r="O13" s="224"/>
      <c r="P13" s="104"/>
      <c r="Q13" s="154" t="s">
        <v>193</v>
      </c>
      <c r="R13" s="223"/>
      <c r="S13" s="223"/>
      <c r="T13" s="223"/>
      <c r="U13" s="224"/>
      <c r="W13" s="441">
        <f t="shared" si="4"/>
        <v>0</v>
      </c>
      <c r="X13" s="158">
        <f t="shared" si="2"/>
        <v>0</v>
      </c>
      <c r="Y13" s="245" t="str">
        <f t="shared" si="3"/>
        <v>○</v>
      </c>
    </row>
    <row r="14" spans="1:26" ht="25.15" customHeight="1">
      <c r="A14" s="154" t="s">
        <v>194</v>
      </c>
      <c r="B14" s="447">
        <f t="shared" si="5"/>
        <v>0</v>
      </c>
      <c r="C14" s="223"/>
      <c r="D14" s="447">
        <f t="shared" si="6"/>
        <v>0</v>
      </c>
      <c r="E14" s="223"/>
      <c r="F14" s="447">
        <f t="shared" si="7"/>
        <v>0</v>
      </c>
      <c r="G14" s="223"/>
      <c r="H14" s="447">
        <f t="shared" si="8"/>
        <v>0</v>
      </c>
      <c r="I14" s="224"/>
      <c r="J14" s="104"/>
      <c r="K14" s="154" t="s">
        <v>194</v>
      </c>
      <c r="L14" s="223"/>
      <c r="M14" s="223"/>
      <c r="N14" s="223"/>
      <c r="O14" s="224"/>
      <c r="P14" s="104"/>
      <c r="Q14" s="154" t="s">
        <v>194</v>
      </c>
      <c r="R14" s="223"/>
      <c r="S14" s="223"/>
      <c r="T14" s="223"/>
      <c r="U14" s="224"/>
      <c r="W14" s="441">
        <f t="shared" si="4"/>
        <v>0</v>
      </c>
      <c r="X14" s="158">
        <f t="shared" si="2"/>
        <v>0</v>
      </c>
      <c r="Y14" s="245" t="str">
        <f t="shared" si="3"/>
        <v>○</v>
      </c>
    </row>
    <row r="15" spans="1:26" ht="25.15" customHeight="1">
      <c r="A15" s="154" t="s">
        <v>195</v>
      </c>
      <c r="B15" s="447">
        <f t="shared" si="5"/>
        <v>0</v>
      </c>
      <c r="C15" s="223"/>
      <c r="D15" s="447">
        <f t="shared" si="6"/>
        <v>0</v>
      </c>
      <c r="E15" s="223"/>
      <c r="F15" s="447">
        <f t="shared" si="7"/>
        <v>0</v>
      </c>
      <c r="G15" s="223"/>
      <c r="H15" s="447">
        <f t="shared" si="8"/>
        <v>0</v>
      </c>
      <c r="I15" s="224"/>
      <c r="J15" s="104"/>
      <c r="K15" s="154" t="s">
        <v>195</v>
      </c>
      <c r="L15" s="223"/>
      <c r="M15" s="223"/>
      <c r="N15" s="223"/>
      <c r="O15" s="224"/>
      <c r="P15" s="104"/>
      <c r="Q15" s="154" t="s">
        <v>195</v>
      </c>
      <c r="R15" s="223"/>
      <c r="S15" s="223"/>
      <c r="T15" s="223"/>
      <c r="U15" s="224"/>
      <c r="W15" s="441">
        <f t="shared" si="4"/>
        <v>0</v>
      </c>
      <c r="X15" s="158">
        <f t="shared" si="2"/>
        <v>0</v>
      </c>
      <c r="Y15" s="245" t="str">
        <f t="shared" si="3"/>
        <v>○</v>
      </c>
    </row>
    <row r="16" spans="1:26" ht="25.15" customHeight="1">
      <c r="A16" s="154" t="s">
        <v>196</v>
      </c>
      <c r="B16" s="447">
        <f t="shared" si="5"/>
        <v>0</v>
      </c>
      <c r="C16" s="223"/>
      <c r="D16" s="447">
        <f t="shared" si="6"/>
        <v>0</v>
      </c>
      <c r="E16" s="223"/>
      <c r="F16" s="447">
        <f t="shared" si="7"/>
        <v>0</v>
      </c>
      <c r="G16" s="223"/>
      <c r="H16" s="447">
        <f t="shared" si="8"/>
        <v>0</v>
      </c>
      <c r="I16" s="224"/>
      <c r="J16" s="104"/>
      <c r="K16" s="154" t="s">
        <v>196</v>
      </c>
      <c r="L16" s="223"/>
      <c r="M16" s="223"/>
      <c r="N16" s="223"/>
      <c r="O16" s="224"/>
      <c r="P16" s="104"/>
      <c r="Q16" s="154" t="s">
        <v>196</v>
      </c>
      <c r="R16" s="223"/>
      <c r="S16" s="223"/>
      <c r="T16" s="223"/>
      <c r="U16" s="224"/>
      <c r="W16" s="441">
        <f t="shared" si="4"/>
        <v>0</v>
      </c>
      <c r="X16" s="158">
        <f t="shared" si="2"/>
        <v>0</v>
      </c>
      <c r="Y16" s="245" t="str">
        <f t="shared" si="3"/>
        <v>○</v>
      </c>
    </row>
    <row r="17" spans="1:25" ht="25.15" customHeight="1">
      <c r="A17" s="154" t="s">
        <v>197</v>
      </c>
      <c r="B17" s="447">
        <f t="shared" si="5"/>
        <v>0</v>
      </c>
      <c r="C17" s="223"/>
      <c r="D17" s="447">
        <f t="shared" si="6"/>
        <v>0</v>
      </c>
      <c r="E17" s="223"/>
      <c r="F17" s="447">
        <f t="shared" si="7"/>
        <v>0</v>
      </c>
      <c r="G17" s="223"/>
      <c r="H17" s="447">
        <f t="shared" si="8"/>
        <v>0</v>
      </c>
      <c r="I17" s="224"/>
      <c r="J17" s="104"/>
      <c r="K17" s="154" t="s">
        <v>197</v>
      </c>
      <c r="L17" s="223"/>
      <c r="M17" s="223"/>
      <c r="N17" s="223"/>
      <c r="O17" s="224"/>
      <c r="P17" s="104"/>
      <c r="Q17" s="154" t="s">
        <v>197</v>
      </c>
      <c r="R17" s="223"/>
      <c r="S17" s="223"/>
      <c r="T17" s="223"/>
      <c r="U17" s="224"/>
      <c r="W17" s="441">
        <f t="shared" si="4"/>
        <v>0</v>
      </c>
      <c r="X17" s="158">
        <f t="shared" si="2"/>
        <v>0</v>
      </c>
      <c r="Y17" s="245" t="str">
        <f t="shared" si="3"/>
        <v>○</v>
      </c>
    </row>
    <row r="18" spans="1:25" ht="25.15" customHeight="1">
      <c r="A18" s="154" t="s">
        <v>198</v>
      </c>
      <c r="B18" s="447">
        <f t="shared" si="5"/>
        <v>0</v>
      </c>
      <c r="C18" s="223"/>
      <c r="D18" s="447">
        <f t="shared" si="6"/>
        <v>0</v>
      </c>
      <c r="E18" s="223"/>
      <c r="F18" s="447">
        <f t="shared" si="7"/>
        <v>0</v>
      </c>
      <c r="G18" s="223"/>
      <c r="H18" s="447">
        <f t="shared" si="8"/>
        <v>0</v>
      </c>
      <c r="I18" s="224"/>
      <c r="J18" s="104"/>
      <c r="K18" s="154" t="s">
        <v>198</v>
      </c>
      <c r="L18" s="223"/>
      <c r="M18" s="223"/>
      <c r="N18" s="223"/>
      <c r="O18" s="224"/>
      <c r="P18" s="104"/>
      <c r="Q18" s="154" t="s">
        <v>198</v>
      </c>
      <c r="R18" s="223"/>
      <c r="S18" s="223"/>
      <c r="T18" s="223"/>
      <c r="U18" s="224"/>
      <c r="W18" s="441">
        <f t="shared" si="4"/>
        <v>0</v>
      </c>
      <c r="X18" s="158">
        <f t="shared" si="2"/>
        <v>0</v>
      </c>
      <c r="Y18" s="245" t="str">
        <f t="shared" si="3"/>
        <v>○</v>
      </c>
    </row>
    <row r="19" spans="1:25" ht="25.15" customHeight="1">
      <c r="A19" s="154" t="s">
        <v>199</v>
      </c>
      <c r="B19" s="447">
        <f t="shared" si="5"/>
        <v>0</v>
      </c>
      <c r="C19" s="223"/>
      <c r="D19" s="447">
        <f t="shared" si="6"/>
        <v>0</v>
      </c>
      <c r="E19" s="223"/>
      <c r="F19" s="447">
        <f t="shared" si="7"/>
        <v>0</v>
      </c>
      <c r="G19" s="223"/>
      <c r="H19" s="447">
        <f t="shared" si="8"/>
        <v>0</v>
      </c>
      <c r="I19" s="224"/>
      <c r="J19" s="104"/>
      <c r="K19" s="154" t="s">
        <v>199</v>
      </c>
      <c r="L19" s="223"/>
      <c r="M19" s="223"/>
      <c r="N19" s="223"/>
      <c r="O19" s="224"/>
      <c r="P19" s="104"/>
      <c r="Q19" s="154" t="s">
        <v>199</v>
      </c>
      <c r="R19" s="223"/>
      <c r="S19" s="223"/>
      <c r="T19" s="223"/>
      <c r="U19" s="224"/>
      <c r="W19" s="441">
        <f t="shared" si="4"/>
        <v>0</v>
      </c>
      <c r="X19" s="158">
        <f t="shared" si="2"/>
        <v>0</v>
      </c>
      <c r="Y19" s="245" t="str">
        <f t="shared" si="3"/>
        <v>○</v>
      </c>
    </row>
    <row r="20" spans="1:25" ht="25.15" customHeight="1">
      <c r="A20" s="154" t="s">
        <v>200</v>
      </c>
      <c r="B20" s="447">
        <f t="shared" si="5"/>
        <v>0</v>
      </c>
      <c r="C20" s="223"/>
      <c r="D20" s="447">
        <f t="shared" si="6"/>
        <v>0</v>
      </c>
      <c r="E20" s="223"/>
      <c r="F20" s="447">
        <f t="shared" si="7"/>
        <v>0</v>
      </c>
      <c r="G20" s="223"/>
      <c r="H20" s="447">
        <f t="shared" si="8"/>
        <v>0</v>
      </c>
      <c r="I20" s="224"/>
      <c r="J20" s="104"/>
      <c r="K20" s="154" t="s">
        <v>200</v>
      </c>
      <c r="L20" s="223"/>
      <c r="M20" s="223"/>
      <c r="N20" s="223"/>
      <c r="O20" s="224"/>
      <c r="P20" s="104"/>
      <c r="Q20" s="154" t="s">
        <v>200</v>
      </c>
      <c r="R20" s="223"/>
      <c r="S20" s="223"/>
      <c r="T20" s="223"/>
      <c r="U20" s="224"/>
      <c r="W20" s="441">
        <f t="shared" si="4"/>
        <v>0</v>
      </c>
      <c r="X20" s="158">
        <f t="shared" si="2"/>
        <v>0</v>
      </c>
      <c r="Y20" s="245" t="str">
        <f t="shared" si="3"/>
        <v>○</v>
      </c>
    </row>
    <row r="21" spans="1:25" ht="25.15" customHeight="1">
      <c r="A21" s="154" t="s">
        <v>201</v>
      </c>
      <c r="B21" s="447">
        <f t="shared" si="5"/>
        <v>0</v>
      </c>
      <c r="C21" s="223"/>
      <c r="D21" s="447">
        <f t="shared" si="6"/>
        <v>0</v>
      </c>
      <c r="E21" s="223"/>
      <c r="F21" s="447">
        <f t="shared" si="7"/>
        <v>0</v>
      </c>
      <c r="G21" s="223"/>
      <c r="H21" s="447">
        <f t="shared" si="8"/>
        <v>0</v>
      </c>
      <c r="I21" s="224"/>
      <c r="J21" s="104"/>
      <c r="K21" s="154" t="s">
        <v>201</v>
      </c>
      <c r="L21" s="223"/>
      <c r="M21" s="223"/>
      <c r="N21" s="223"/>
      <c r="O21" s="224"/>
      <c r="P21" s="104"/>
      <c r="Q21" s="154" t="s">
        <v>201</v>
      </c>
      <c r="R21" s="223"/>
      <c r="S21" s="223"/>
      <c r="T21" s="223"/>
      <c r="U21" s="224"/>
      <c r="W21" s="441">
        <f t="shared" si="4"/>
        <v>0</v>
      </c>
      <c r="X21" s="158">
        <f t="shared" si="2"/>
        <v>0</v>
      </c>
      <c r="Y21" s="245" t="str">
        <f t="shared" si="3"/>
        <v>○</v>
      </c>
    </row>
    <row r="22" spans="1:25" ht="25.15" customHeight="1">
      <c r="A22" s="154" t="s">
        <v>202</v>
      </c>
      <c r="B22" s="447">
        <f t="shared" si="5"/>
        <v>0</v>
      </c>
      <c r="C22" s="223"/>
      <c r="D22" s="447">
        <f t="shared" si="6"/>
        <v>0</v>
      </c>
      <c r="E22" s="223"/>
      <c r="F22" s="447">
        <f t="shared" si="7"/>
        <v>0</v>
      </c>
      <c r="G22" s="223"/>
      <c r="H22" s="447">
        <f t="shared" si="8"/>
        <v>0</v>
      </c>
      <c r="I22" s="224"/>
      <c r="J22" s="104"/>
      <c r="K22" s="154" t="s">
        <v>202</v>
      </c>
      <c r="L22" s="223"/>
      <c r="M22" s="223"/>
      <c r="N22" s="223"/>
      <c r="O22" s="224"/>
      <c r="P22" s="104"/>
      <c r="Q22" s="154" t="s">
        <v>202</v>
      </c>
      <c r="R22" s="223"/>
      <c r="S22" s="223"/>
      <c r="T22" s="223"/>
      <c r="U22" s="224"/>
      <c r="W22" s="441">
        <f t="shared" si="4"/>
        <v>0</v>
      </c>
      <c r="X22" s="158">
        <f t="shared" si="2"/>
        <v>0</v>
      </c>
      <c r="Y22" s="245" t="str">
        <f t="shared" si="3"/>
        <v>○</v>
      </c>
    </row>
    <row r="23" spans="1:25" ht="25.15" customHeight="1">
      <c r="A23" s="154" t="s">
        <v>203</v>
      </c>
      <c r="B23" s="447">
        <f t="shared" si="5"/>
        <v>0</v>
      </c>
      <c r="C23" s="223"/>
      <c r="D23" s="447">
        <f t="shared" si="6"/>
        <v>0</v>
      </c>
      <c r="E23" s="223"/>
      <c r="F23" s="447">
        <f t="shared" si="7"/>
        <v>0</v>
      </c>
      <c r="G23" s="223"/>
      <c r="H23" s="447">
        <f t="shared" si="8"/>
        <v>0</v>
      </c>
      <c r="I23" s="224"/>
      <c r="J23" s="104"/>
      <c r="K23" s="154" t="s">
        <v>203</v>
      </c>
      <c r="L23" s="223"/>
      <c r="M23" s="223"/>
      <c r="N23" s="223"/>
      <c r="O23" s="224"/>
      <c r="P23" s="104"/>
      <c r="Q23" s="154" t="s">
        <v>203</v>
      </c>
      <c r="R23" s="223"/>
      <c r="S23" s="223"/>
      <c r="T23" s="223"/>
      <c r="U23" s="224"/>
      <c r="W23" s="441">
        <f t="shared" si="4"/>
        <v>0</v>
      </c>
      <c r="X23" s="158">
        <f t="shared" si="2"/>
        <v>0</v>
      </c>
      <c r="Y23" s="245" t="str">
        <f t="shared" si="3"/>
        <v>○</v>
      </c>
    </row>
    <row r="24" spans="1:25" ht="25.15" customHeight="1">
      <c r="A24" s="154" t="s">
        <v>204</v>
      </c>
      <c r="B24" s="447">
        <f t="shared" si="5"/>
        <v>0</v>
      </c>
      <c r="C24" s="223"/>
      <c r="D24" s="447">
        <f t="shared" si="6"/>
        <v>0</v>
      </c>
      <c r="E24" s="223"/>
      <c r="F24" s="447">
        <f t="shared" si="7"/>
        <v>0</v>
      </c>
      <c r="G24" s="223"/>
      <c r="H24" s="447">
        <f t="shared" si="8"/>
        <v>0</v>
      </c>
      <c r="I24" s="224"/>
      <c r="J24" s="104"/>
      <c r="K24" s="154" t="s">
        <v>204</v>
      </c>
      <c r="L24" s="223"/>
      <c r="M24" s="223"/>
      <c r="N24" s="223"/>
      <c r="O24" s="224"/>
      <c r="P24" s="104"/>
      <c r="Q24" s="154" t="s">
        <v>204</v>
      </c>
      <c r="R24" s="223"/>
      <c r="S24" s="223"/>
      <c r="T24" s="223"/>
      <c r="U24" s="224"/>
      <c r="W24" s="441">
        <f t="shared" si="4"/>
        <v>0</v>
      </c>
      <c r="X24" s="158">
        <f t="shared" si="2"/>
        <v>0</v>
      </c>
      <c r="Y24" s="245" t="str">
        <f t="shared" si="3"/>
        <v>○</v>
      </c>
    </row>
    <row r="25" spans="1:25" ht="25.15" customHeight="1">
      <c r="A25" s="154" t="s">
        <v>205</v>
      </c>
      <c r="B25" s="447">
        <f t="shared" si="5"/>
        <v>0</v>
      </c>
      <c r="C25" s="223"/>
      <c r="D25" s="447">
        <f t="shared" si="6"/>
        <v>0</v>
      </c>
      <c r="E25" s="223"/>
      <c r="F25" s="447">
        <f t="shared" si="7"/>
        <v>0</v>
      </c>
      <c r="G25" s="223"/>
      <c r="H25" s="447">
        <f t="shared" si="8"/>
        <v>0</v>
      </c>
      <c r="I25" s="224"/>
      <c r="J25" s="104"/>
      <c r="K25" s="154" t="s">
        <v>205</v>
      </c>
      <c r="L25" s="223"/>
      <c r="M25" s="223"/>
      <c r="N25" s="223"/>
      <c r="O25" s="224"/>
      <c r="P25" s="104"/>
      <c r="Q25" s="154" t="s">
        <v>205</v>
      </c>
      <c r="R25" s="223"/>
      <c r="S25" s="223"/>
      <c r="T25" s="223"/>
      <c r="U25" s="224"/>
      <c r="W25" s="441">
        <f t="shared" si="4"/>
        <v>0</v>
      </c>
      <c r="X25" s="158">
        <f t="shared" si="2"/>
        <v>0</v>
      </c>
      <c r="Y25" s="245" t="str">
        <f t="shared" si="3"/>
        <v>○</v>
      </c>
    </row>
    <row r="26" spans="1:25" ht="25.15" customHeight="1">
      <c r="A26" s="154" t="s">
        <v>206</v>
      </c>
      <c r="B26" s="447">
        <f t="shared" si="5"/>
        <v>0</v>
      </c>
      <c r="C26" s="223"/>
      <c r="D26" s="447">
        <f t="shared" si="6"/>
        <v>0</v>
      </c>
      <c r="E26" s="223"/>
      <c r="F26" s="447">
        <f t="shared" si="7"/>
        <v>0</v>
      </c>
      <c r="G26" s="223"/>
      <c r="H26" s="447">
        <f t="shared" si="8"/>
        <v>0</v>
      </c>
      <c r="I26" s="224"/>
      <c r="J26" s="104"/>
      <c r="K26" s="154" t="s">
        <v>206</v>
      </c>
      <c r="L26" s="223"/>
      <c r="M26" s="223"/>
      <c r="N26" s="223"/>
      <c r="O26" s="224"/>
      <c r="P26" s="104"/>
      <c r="Q26" s="154" t="s">
        <v>206</v>
      </c>
      <c r="R26" s="223"/>
      <c r="S26" s="223"/>
      <c r="T26" s="223"/>
      <c r="U26" s="224"/>
      <c r="W26" s="441">
        <f t="shared" si="4"/>
        <v>0</v>
      </c>
      <c r="X26" s="158">
        <f t="shared" si="2"/>
        <v>0</v>
      </c>
      <c r="Y26" s="245" t="str">
        <f t="shared" si="3"/>
        <v>○</v>
      </c>
    </row>
    <row r="27" spans="1:25" ht="25.15" customHeight="1">
      <c r="A27" s="154" t="s">
        <v>207</v>
      </c>
      <c r="B27" s="447">
        <f t="shared" si="5"/>
        <v>0</v>
      </c>
      <c r="C27" s="223"/>
      <c r="D27" s="447">
        <f t="shared" si="6"/>
        <v>0</v>
      </c>
      <c r="E27" s="223"/>
      <c r="F27" s="447">
        <f t="shared" si="7"/>
        <v>0</v>
      </c>
      <c r="G27" s="223"/>
      <c r="H27" s="447">
        <f t="shared" si="8"/>
        <v>0</v>
      </c>
      <c r="I27" s="224"/>
      <c r="J27" s="104"/>
      <c r="K27" s="154" t="s">
        <v>207</v>
      </c>
      <c r="L27" s="223"/>
      <c r="M27" s="223"/>
      <c r="N27" s="223"/>
      <c r="O27" s="224"/>
      <c r="P27" s="104"/>
      <c r="Q27" s="154" t="s">
        <v>207</v>
      </c>
      <c r="R27" s="223"/>
      <c r="S27" s="223"/>
      <c r="T27" s="223"/>
      <c r="U27" s="224"/>
      <c r="W27" s="441">
        <f t="shared" si="4"/>
        <v>0</v>
      </c>
      <c r="X27" s="158">
        <f t="shared" si="2"/>
        <v>0</v>
      </c>
      <c r="Y27" s="245" t="str">
        <f t="shared" si="3"/>
        <v>○</v>
      </c>
    </row>
    <row r="28" spans="1:25" ht="25.15" customHeight="1">
      <c r="A28" s="154" t="s">
        <v>208</v>
      </c>
      <c r="B28" s="447">
        <f t="shared" si="5"/>
        <v>0</v>
      </c>
      <c r="C28" s="223"/>
      <c r="D28" s="447">
        <f t="shared" si="6"/>
        <v>0</v>
      </c>
      <c r="E28" s="223"/>
      <c r="F28" s="447">
        <f t="shared" si="7"/>
        <v>0</v>
      </c>
      <c r="G28" s="223"/>
      <c r="H28" s="447">
        <f t="shared" si="8"/>
        <v>0</v>
      </c>
      <c r="I28" s="224"/>
      <c r="J28" s="104"/>
      <c r="K28" s="154" t="s">
        <v>208</v>
      </c>
      <c r="L28" s="223"/>
      <c r="M28" s="223"/>
      <c r="N28" s="223"/>
      <c r="O28" s="224"/>
      <c r="P28" s="104"/>
      <c r="Q28" s="154" t="s">
        <v>208</v>
      </c>
      <c r="R28" s="223"/>
      <c r="S28" s="223"/>
      <c r="T28" s="223"/>
      <c r="U28" s="224"/>
      <c r="W28" s="441">
        <f t="shared" si="4"/>
        <v>0</v>
      </c>
      <c r="X28" s="158">
        <f t="shared" si="2"/>
        <v>0</v>
      </c>
      <c r="Y28" s="245" t="str">
        <f t="shared" si="3"/>
        <v>○</v>
      </c>
    </row>
    <row r="29" spans="1:25" ht="25.15" customHeight="1">
      <c r="A29" s="154" t="s">
        <v>209</v>
      </c>
      <c r="B29" s="447">
        <f t="shared" si="5"/>
        <v>0</v>
      </c>
      <c r="C29" s="223"/>
      <c r="D29" s="447">
        <f t="shared" si="6"/>
        <v>0</v>
      </c>
      <c r="E29" s="223"/>
      <c r="F29" s="447">
        <f t="shared" si="7"/>
        <v>0</v>
      </c>
      <c r="G29" s="223"/>
      <c r="H29" s="447">
        <f t="shared" si="8"/>
        <v>0</v>
      </c>
      <c r="I29" s="224"/>
      <c r="J29" s="104"/>
      <c r="K29" s="154" t="s">
        <v>209</v>
      </c>
      <c r="L29" s="223"/>
      <c r="M29" s="223"/>
      <c r="N29" s="223"/>
      <c r="O29" s="224"/>
      <c r="P29" s="104"/>
      <c r="Q29" s="154" t="s">
        <v>209</v>
      </c>
      <c r="R29" s="223"/>
      <c r="S29" s="223"/>
      <c r="T29" s="223"/>
      <c r="U29" s="224"/>
      <c r="W29" s="441">
        <f t="shared" si="4"/>
        <v>0</v>
      </c>
      <c r="X29" s="158">
        <f t="shared" si="2"/>
        <v>0</v>
      </c>
      <c r="Y29" s="245" t="str">
        <f t="shared" si="3"/>
        <v>○</v>
      </c>
    </row>
    <row r="30" spans="1:25" ht="25.15" customHeight="1">
      <c r="A30" s="154" t="s">
        <v>210</v>
      </c>
      <c r="B30" s="447">
        <f t="shared" si="5"/>
        <v>0</v>
      </c>
      <c r="C30" s="223"/>
      <c r="D30" s="447">
        <f t="shared" si="6"/>
        <v>0</v>
      </c>
      <c r="E30" s="223"/>
      <c r="F30" s="447">
        <f t="shared" si="7"/>
        <v>0</v>
      </c>
      <c r="G30" s="223"/>
      <c r="H30" s="447">
        <f t="shared" si="8"/>
        <v>0</v>
      </c>
      <c r="I30" s="224"/>
      <c r="J30" s="104"/>
      <c r="K30" s="154" t="s">
        <v>210</v>
      </c>
      <c r="L30" s="223"/>
      <c r="M30" s="223"/>
      <c r="N30" s="223"/>
      <c r="O30" s="224"/>
      <c r="P30" s="104"/>
      <c r="Q30" s="154" t="s">
        <v>210</v>
      </c>
      <c r="R30" s="223"/>
      <c r="S30" s="223"/>
      <c r="T30" s="223"/>
      <c r="U30" s="224"/>
      <c r="W30" s="441">
        <f t="shared" si="4"/>
        <v>0</v>
      </c>
      <c r="X30" s="158">
        <f t="shared" si="2"/>
        <v>0</v>
      </c>
      <c r="Y30" s="340" t="str">
        <f t="shared" si="3"/>
        <v>○</v>
      </c>
    </row>
    <row r="31" spans="1:25" ht="25.15" customHeight="1">
      <c r="A31" s="154" t="s">
        <v>211</v>
      </c>
      <c r="B31" s="447">
        <f t="shared" si="5"/>
        <v>0</v>
      </c>
      <c r="C31" s="223"/>
      <c r="D31" s="447">
        <f t="shared" si="6"/>
        <v>0</v>
      </c>
      <c r="E31" s="223"/>
      <c r="F31" s="447">
        <f t="shared" si="7"/>
        <v>0</v>
      </c>
      <c r="G31" s="223"/>
      <c r="H31" s="447">
        <f t="shared" si="8"/>
        <v>0</v>
      </c>
      <c r="I31" s="224"/>
      <c r="J31" s="104"/>
      <c r="K31" s="154" t="s">
        <v>211</v>
      </c>
      <c r="L31" s="223"/>
      <c r="M31" s="223"/>
      <c r="N31" s="223"/>
      <c r="O31" s="224"/>
      <c r="P31" s="104"/>
      <c r="Q31" s="154" t="s">
        <v>211</v>
      </c>
      <c r="R31" s="223"/>
      <c r="S31" s="223"/>
      <c r="T31" s="223"/>
      <c r="U31" s="224"/>
      <c r="W31" s="441">
        <f t="shared" si="4"/>
        <v>0</v>
      </c>
      <c r="X31" s="158">
        <f t="shared" si="2"/>
        <v>0</v>
      </c>
      <c r="Y31" s="340" t="str">
        <f t="shared" si="3"/>
        <v>○</v>
      </c>
    </row>
    <row r="32" spans="1:25" ht="25.15" customHeight="1">
      <c r="A32" s="154" t="s">
        <v>212</v>
      </c>
      <c r="B32" s="447">
        <f t="shared" si="5"/>
        <v>0</v>
      </c>
      <c r="C32" s="223"/>
      <c r="D32" s="447">
        <f t="shared" si="6"/>
        <v>0</v>
      </c>
      <c r="E32" s="223"/>
      <c r="F32" s="447">
        <f t="shared" si="7"/>
        <v>0</v>
      </c>
      <c r="G32" s="223"/>
      <c r="H32" s="447">
        <f t="shared" si="8"/>
        <v>0</v>
      </c>
      <c r="I32" s="224"/>
      <c r="J32" s="104"/>
      <c r="K32" s="154" t="s">
        <v>212</v>
      </c>
      <c r="L32" s="223"/>
      <c r="M32" s="223"/>
      <c r="N32" s="223"/>
      <c r="O32" s="224"/>
      <c r="P32" s="104"/>
      <c r="Q32" s="154" t="s">
        <v>212</v>
      </c>
      <c r="R32" s="223"/>
      <c r="S32" s="223"/>
      <c r="T32" s="223"/>
      <c r="U32" s="224"/>
      <c r="W32" s="441">
        <f t="shared" si="4"/>
        <v>0</v>
      </c>
      <c r="X32" s="158">
        <f t="shared" ref="X32:X33" si="9">SUM(R32:U32)</f>
        <v>0</v>
      </c>
      <c r="Y32" s="340" t="str">
        <f t="shared" si="3"/>
        <v>○</v>
      </c>
    </row>
    <row r="33" spans="1:25" ht="25.15" customHeight="1">
      <c r="A33" s="154" t="s">
        <v>214</v>
      </c>
      <c r="B33" s="448">
        <f t="shared" si="5"/>
        <v>0</v>
      </c>
      <c r="C33" s="330"/>
      <c r="D33" s="448">
        <f t="shared" si="6"/>
        <v>0</v>
      </c>
      <c r="E33" s="330"/>
      <c r="F33" s="448">
        <f t="shared" si="7"/>
        <v>0</v>
      </c>
      <c r="G33" s="330"/>
      <c r="H33" s="448">
        <f t="shared" si="8"/>
        <v>0</v>
      </c>
      <c r="I33" s="331"/>
      <c r="J33" s="104"/>
      <c r="K33" s="154" t="s">
        <v>214</v>
      </c>
      <c r="L33" s="330"/>
      <c r="M33" s="330"/>
      <c r="N33" s="330"/>
      <c r="O33" s="331"/>
      <c r="P33" s="104"/>
      <c r="Q33" s="154" t="s">
        <v>214</v>
      </c>
      <c r="R33" s="330"/>
      <c r="S33" s="330"/>
      <c r="T33" s="330"/>
      <c r="U33" s="331"/>
      <c r="W33" s="160">
        <f t="shared" si="4"/>
        <v>0</v>
      </c>
      <c r="X33" s="161">
        <f t="shared" si="9"/>
        <v>0</v>
      </c>
      <c r="Y33" s="194" t="str">
        <f t="shared" ref="Y33" si="10">IF(W33&lt;X33,"×","○")</f>
        <v>○</v>
      </c>
    </row>
    <row r="34" spans="1:25">
      <c r="A34" s="104"/>
      <c r="B34" s="435"/>
      <c r="D34" s="435"/>
      <c r="F34" s="435"/>
      <c r="H34" s="435"/>
    </row>
    <row r="35" spans="1:25">
      <c r="A35" s="103" t="s">
        <v>508</v>
      </c>
    </row>
    <row r="36" spans="1:25">
      <c r="A36" s="103" t="s">
        <v>335</v>
      </c>
    </row>
    <row r="37" spans="1:25" ht="13.15" customHeight="1">
      <c r="A37" s="724" t="s">
        <v>509</v>
      </c>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row>
    <row r="38" spans="1:25">
      <c r="A38" s="725"/>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row>
  </sheetData>
  <sheetProtection algorithmName="SHA-512" hashValue="weHLucieYD9t6wtaw7fTicj/mI1tymWv3x8igo5bdADALgyD/kdv8P7LAyXAC34kV++BS6wd/D0MOOARmjugEQ==" saltValue="Hhx7awQPnvqA+Sj88VpHGg==" spinCount="100000" sheet="1" objects="1" scenarios="1"/>
  <mergeCells count="13">
    <mergeCell ref="A37:Y38"/>
    <mergeCell ref="A4:I4"/>
    <mergeCell ref="Q4:U5"/>
    <mergeCell ref="W4:Y5"/>
    <mergeCell ref="A5:I5"/>
    <mergeCell ref="W6:W9"/>
    <mergeCell ref="X6:X9"/>
    <mergeCell ref="Y6:Y9"/>
    <mergeCell ref="B6:C6"/>
    <mergeCell ref="D6:E6"/>
    <mergeCell ref="H6:I6"/>
    <mergeCell ref="K4:O5"/>
    <mergeCell ref="F6:G6"/>
  </mergeCells>
  <phoneticPr fontId="2"/>
  <dataValidations count="6">
    <dataValidation type="custom" allowBlank="1" showInputMessage="1" showErrorMessage="1" error="休止病床数の上限を上回っています" sqref="R10:R33">
      <formula1>SUM(R10:U10)&lt;=W10</formula1>
    </dataValidation>
    <dataValidation type="whole" operator="greaterThanOrEqual" allowBlank="1" showInputMessage="1" showErrorMessage="1" error="空床数がマイナスになっています" sqref="D10:D33 H10:H33 B10:B33 F10:F33">
      <formula1>C10</formula1>
    </dataValidation>
    <dataValidation type="whole" operator="lessThanOrEqual" showInputMessage="1" showErrorMessage="1" error="空床数がマイナスになっています" sqref="I34 C34 E34 G34">
      <formula1>B34</formula1>
    </dataValidation>
    <dataValidation type="custom" allowBlank="1" showInputMessage="1" showErrorMessage="1" error="休止病床数の上限を上回っています" sqref="S10:S33">
      <formula1>SUM(R10:U10)&lt;=W10</formula1>
    </dataValidation>
    <dataValidation type="custom" allowBlank="1" showInputMessage="1" showErrorMessage="1" error="休止病床数の上限を上回っています" sqref="T10:T33">
      <formula1>SUM(R10:U10)&lt;=W10</formula1>
    </dataValidation>
    <dataValidation type="custom" allowBlank="1" showInputMessage="1" showErrorMessage="1" error="休止病床数の上限を上回っています" sqref="U10:U33">
      <formula1>SUM(R10:U10)&lt;=W10</formula1>
    </dataValidation>
  </dataValidations>
  <pageMargins left="0.7" right="0.7" top="0.75" bottom="0.75" header="0.3" footer="0.3"/>
  <pageSetup paperSize="9" scale="53"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1:Z46"/>
  <sheetViews>
    <sheetView view="pageBreakPreview" zoomScale="70" zoomScaleNormal="85" zoomScaleSheetLayoutView="70" workbookViewId="0">
      <selection activeCell="AG12" sqref="AG12"/>
    </sheetView>
  </sheetViews>
  <sheetFormatPr defaultColWidth="9" defaultRowHeight="13.5"/>
  <cols>
    <col min="1" max="9" width="5.625" style="105" customWidth="1"/>
    <col min="10" max="10" width="2.875" style="105" customWidth="1"/>
    <col min="11" max="11" width="7.75" style="105" customWidth="1"/>
    <col min="12" max="12" width="7.25" style="105" customWidth="1"/>
    <col min="13" max="13" width="7.5" style="105" customWidth="1"/>
    <col min="14" max="15" width="7.25" style="105" customWidth="1"/>
    <col min="16" max="16" width="3.625" style="105" customWidth="1"/>
    <col min="17" max="17" width="6.625" style="105" customWidth="1"/>
    <col min="18" max="19" width="7.25" style="105" customWidth="1"/>
    <col min="20" max="21" width="6.875" style="105" customWidth="1"/>
    <col min="22" max="22" width="2.625" style="105" customWidth="1"/>
    <col min="23" max="16384" width="9" style="105"/>
  </cols>
  <sheetData>
    <row r="1" spans="1:26" ht="18.75" customHeight="1">
      <c r="A1" s="103" t="s">
        <v>486</v>
      </c>
      <c r="B1" s="104"/>
      <c r="C1" s="104"/>
      <c r="D1" s="104"/>
      <c r="E1" s="104"/>
      <c r="F1" s="104"/>
      <c r="G1" s="104"/>
    </row>
    <row r="2" spans="1:26" ht="18.75" customHeight="1">
      <c r="A2" s="103" t="s">
        <v>470</v>
      </c>
      <c r="B2" s="104"/>
      <c r="C2" s="104"/>
      <c r="D2" s="104"/>
      <c r="E2" s="141"/>
      <c r="F2" s="104"/>
      <c r="G2" s="104"/>
    </row>
    <row r="3" spans="1:26">
      <c r="A3" s="103"/>
      <c r="B3" s="104"/>
      <c r="C3" s="104"/>
      <c r="D3" s="104"/>
      <c r="E3" s="141"/>
      <c r="F3" s="104"/>
      <c r="G3" s="104"/>
    </row>
    <row r="4" spans="1:26" ht="18.75" customHeight="1">
      <c r="A4" s="704" t="s">
        <v>114</v>
      </c>
      <c r="B4" s="705"/>
      <c r="C4" s="705"/>
      <c r="D4" s="705"/>
      <c r="E4" s="705"/>
      <c r="F4" s="705"/>
      <c r="G4" s="705"/>
      <c r="H4" s="705"/>
      <c r="I4" s="706"/>
      <c r="J4" s="104"/>
      <c r="K4" s="675" t="s">
        <v>489</v>
      </c>
      <c r="L4" s="676"/>
      <c r="M4" s="676"/>
      <c r="N4" s="676"/>
      <c r="O4" s="677"/>
      <c r="P4" s="104"/>
      <c r="Q4" s="675" t="s">
        <v>115</v>
      </c>
      <c r="R4" s="676"/>
      <c r="S4" s="676"/>
      <c r="T4" s="676"/>
      <c r="U4" s="677"/>
      <c r="V4" s="142"/>
      <c r="W4" s="681" t="s">
        <v>178</v>
      </c>
      <c r="X4" s="682"/>
      <c r="Y4" s="683"/>
      <c r="Z4" s="143"/>
    </row>
    <row r="5" spans="1:26" ht="13.15" customHeight="1">
      <c r="A5" s="687" t="s">
        <v>99</v>
      </c>
      <c r="B5" s="688"/>
      <c r="C5" s="688"/>
      <c r="D5" s="688"/>
      <c r="E5" s="688"/>
      <c r="F5" s="688"/>
      <c r="G5" s="688"/>
      <c r="H5" s="688"/>
      <c r="I5" s="690"/>
      <c r="J5" s="104"/>
      <c r="K5" s="678"/>
      <c r="L5" s="679"/>
      <c r="M5" s="679"/>
      <c r="N5" s="679"/>
      <c r="O5" s="680"/>
      <c r="P5" s="104"/>
      <c r="Q5" s="678"/>
      <c r="R5" s="679"/>
      <c r="S5" s="679"/>
      <c r="T5" s="679"/>
      <c r="U5" s="680"/>
      <c r="V5" s="144"/>
      <c r="W5" s="684"/>
      <c r="X5" s="685"/>
      <c r="Y5" s="686"/>
      <c r="Z5" s="143"/>
    </row>
    <row r="6" spans="1:26" ht="30" customHeight="1">
      <c r="A6" s="145"/>
      <c r="B6" s="693" t="s">
        <v>100</v>
      </c>
      <c r="C6" s="693"/>
      <c r="D6" s="693" t="s">
        <v>102</v>
      </c>
      <c r="E6" s="693"/>
      <c r="F6" s="693" t="s">
        <v>530</v>
      </c>
      <c r="G6" s="693"/>
      <c r="H6" s="693" t="s">
        <v>103</v>
      </c>
      <c r="I6" s="695"/>
      <c r="J6" s="104"/>
      <c r="K6" s="145"/>
      <c r="L6" s="433" t="s">
        <v>108</v>
      </c>
      <c r="M6" s="433" t="s">
        <v>102</v>
      </c>
      <c r="N6" s="472" t="s">
        <v>530</v>
      </c>
      <c r="O6" s="434" t="s">
        <v>103</v>
      </c>
      <c r="P6" s="104"/>
      <c r="Q6" s="145"/>
      <c r="R6" s="246" t="s">
        <v>108</v>
      </c>
      <c r="S6" s="246" t="s">
        <v>102</v>
      </c>
      <c r="T6" s="246" t="s">
        <v>109</v>
      </c>
      <c r="U6" s="247" t="s">
        <v>103</v>
      </c>
      <c r="W6" s="696" t="s">
        <v>116</v>
      </c>
      <c r="X6" s="698" t="s">
        <v>314</v>
      </c>
      <c r="Y6" s="691" t="s">
        <v>313</v>
      </c>
    </row>
    <row r="7" spans="1:26" ht="25.15" customHeight="1">
      <c r="A7" s="148" t="s">
        <v>101</v>
      </c>
      <c r="B7" s="149">
        <f t="shared" ref="B7:I7" si="0">SUM(B10:B39)</f>
        <v>0</v>
      </c>
      <c r="C7" s="149">
        <f t="shared" si="0"/>
        <v>0</v>
      </c>
      <c r="D7" s="149">
        <f t="shared" si="0"/>
        <v>0</v>
      </c>
      <c r="E7" s="149">
        <f t="shared" si="0"/>
        <v>0</v>
      </c>
      <c r="F7" s="149">
        <f t="shared" ref="F7:G7" si="1">SUM(F10:F39)</f>
        <v>0</v>
      </c>
      <c r="G7" s="149">
        <f t="shared" si="1"/>
        <v>0</v>
      </c>
      <c r="H7" s="149">
        <f t="shared" si="0"/>
        <v>0</v>
      </c>
      <c r="I7" s="150">
        <f t="shared" si="0"/>
        <v>0</v>
      </c>
      <c r="J7" s="106"/>
      <c r="K7" s="148" t="s">
        <v>101</v>
      </c>
      <c r="L7" s="149">
        <f>SUM(L10:L39)</f>
        <v>0</v>
      </c>
      <c r="M7" s="149">
        <f>SUM(M10:M39)</f>
        <v>0</v>
      </c>
      <c r="N7" s="149">
        <f>SUM(N10:N39)</f>
        <v>0</v>
      </c>
      <c r="O7" s="150">
        <f>SUM(O10:O39)</f>
        <v>0</v>
      </c>
      <c r="P7" s="106"/>
      <c r="Q7" s="148" t="s">
        <v>101</v>
      </c>
      <c r="R7" s="149">
        <f>SUM(R10:R39)</f>
        <v>0</v>
      </c>
      <c r="S7" s="149">
        <f>SUM(S10:S39)</f>
        <v>0</v>
      </c>
      <c r="T7" s="149">
        <f>SUM(T10:T39)</f>
        <v>0</v>
      </c>
      <c r="U7" s="150">
        <f>SUM(U10:U39)</f>
        <v>0</v>
      </c>
      <c r="W7" s="697"/>
      <c r="X7" s="722"/>
      <c r="Y7" s="723"/>
    </row>
    <row r="8" spans="1:26" ht="25.15" customHeight="1">
      <c r="A8" s="135"/>
      <c r="B8" s="151"/>
      <c r="C8" s="151"/>
      <c r="D8" s="151"/>
      <c r="E8" s="151"/>
      <c r="F8" s="151"/>
      <c r="G8" s="151"/>
      <c r="H8" s="151"/>
      <c r="I8" s="151"/>
      <c r="J8" s="104"/>
      <c r="K8" s="135"/>
      <c r="L8" s="151"/>
      <c r="M8" s="151"/>
      <c r="N8" s="151"/>
      <c r="O8" s="151"/>
      <c r="P8" s="104"/>
      <c r="Q8" s="135"/>
      <c r="R8" s="151"/>
      <c r="S8" s="151"/>
      <c r="T8" s="151"/>
      <c r="U8" s="151"/>
      <c r="W8" s="697"/>
      <c r="X8" s="722"/>
      <c r="Y8" s="723"/>
    </row>
    <row r="9" spans="1:26" ht="50.1" customHeight="1">
      <c r="A9" s="190" t="s">
        <v>182</v>
      </c>
      <c r="B9" s="191" t="s">
        <v>505</v>
      </c>
      <c r="C9" s="191" t="s">
        <v>312</v>
      </c>
      <c r="D9" s="191" t="s">
        <v>505</v>
      </c>
      <c r="E9" s="191" t="s">
        <v>312</v>
      </c>
      <c r="F9" s="191" t="s">
        <v>505</v>
      </c>
      <c r="G9" s="191" t="s">
        <v>312</v>
      </c>
      <c r="H9" s="191" t="s">
        <v>505</v>
      </c>
      <c r="I9" s="192" t="s">
        <v>312</v>
      </c>
      <c r="J9" s="104"/>
      <c r="K9" s="190" t="s">
        <v>182</v>
      </c>
      <c r="L9" s="444" t="s">
        <v>481</v>
      </c>
      <c r="M9" s="444" t="s">
        <v>481</v>
      </c>
      <c r="N9" s="444" t="s">
        <v>481</v>
      </c>
      <c r="O9" s="445" t="s">
        <v>481</v>
      </c>
      <c r="P9" s="104"/>
      <c r="Q9" s="190" t="s">
        <v>182</v>
      </c>
      <c r="R9" s="152" t="s">
        <v>111</v>
      </c>
      <c r="S9" s="152" t="s">
        <v>111</v>
      </c>
      <c r="T9" s="152" t="s">
        <v>111</v>
      </c>
      <c r="U9" s="153" t="s">
        <v>111</v>
      </c>
      <c r="W9" s="697"/>
      <c r="X9" s="722"/>
      <c r="Y9" s="723"/>
    </row>
    <row r="10" spans="1:26" ht="25.15" customHeight="1">
      <c r="A10" s="154" t="s">
        <v>183</v>
      </c>
      <c r="B10" s="447">
        <f>C10</f>
        <v>0</v>
      </c>
      <c r="C10" s="223"/>
      <c r="D10" s="447">
        <f>E10</f>
        <v>0</v>
      </c>
      <c r="E10" s="223"/>
      <c r="F10" s="447">
        <f>G10</f>
        <v>0</v>
      </c>
      <c r="G10" s="223"/>
      <c r="H10" s="447">
        <f>I10</f>
        <v>0</v>
      </c>
      <c r="I10" s="224"/>
      <c r="J10" s="104"/>
      <c r="K10" s="154" t="s">
        <v>183</v>
      </c>
      <c r="L10" s="223"/>
      <c r="M10" s="223"/>
      <c r="N10" s="223"/>
      <c r="O10" s="224"/>
      <c r="P10" s="104"/>
      <c r="Q10" s="154" t="s">
        <v>183</v>
      </c>
      <c r="R10" s="223"/>
      <c r="S10" s="223"/>
      <c r="T10" s="223"/>
      <c r="U10" s="224"/>
      <c r="W10" s="157">
        <f>(C10+E10+L10+M10)*2+(I10+G10+N10+O10)*1</f>
        <v>0</v>
      </c>
      <c r="X10" s="158">
        <f>SUM(R10:U10)</f>
        <v>0</v>
      </c>
      <c r="Y10" s="245" t="str">
        <f t="shared" ref="Y10:Y40" si="2">IF(W10&lt;X10,"×","○")</f>
        <v>○</v>
      </c>
    </row>
    <row r="11" spans="1:26" ht="25.15" customHeight="1">
      <c r="A11" s="154" t="s">
        <v>184</v>
      </c>
      <c r="B11" s="447">
        <f t="shared" ref="B11:B39" si="3">C11</f>
        <v>0</v>
      </c>
      <c r="C11" s="223"/>
      <c r="D11" s="447">
        <f t="shared" ref="D11:D39" si="4">E11</f>
        <v>0</v>
      </c>
      <c r="E11" s="223"/>
      <c r="F11" s="447">
        <f t="shared" ref="F11:F39" si="5">G11</f>
        <v>0</v>
      </c>
      <c r="G11" s="223"/>
      <c r="H11" s="447">
        <f t="shared" ref="H11:H39" si="6">I11</f>
        <v>0</v>
      </c>
      <c r="I11" s="224"/>
      <c r="J11" s="104"/>
      <c r="K11" s="154" t="s">
        <v>184</v>
      </c>
      <c r="L11" s="223"/>
      <c r="M11" s="223"/>
      <c r="N11" s="223"/>
      <c r="O11" s="224"/>
      <c r="P11" s="104"/>
      <c r="Q11" s="154" t="s">
        <v>184</v>
      </c>
      <c r="R11" s="223"/>
      <c r="S11" s="223"/>
      <c r="T11" s="223"/>
      <c r="U11" s="224"/>
      <c r="W11" s="157">
        <f t="shared" ref="W11:W39" si="7">(C11+E11+L11+M11)*2+(I11+G11+N11+O11)*1</f>
        <v>0</v>
      </c>
      <c r="X11" s="158">
        <f t="shared" ref="X11:X40" si="8">SUM(R11:U11)</f>
        <v>0</v>
      </c>
      <c r="Y11" s="245" t="str">
        <f t="shared" si="2"/>
        <v>○</v>
      </c>
    </row>
    <row r="12" spans="1:26" ht="25.15" customHeight="1">
      <c r="A12" s="154" t="s">
        <v>185</v>
      </c>
      <c r="B12" s="447">
        <f t="shared" si="3"/>
        <v>0</v>
      </c>
      <c r="C12" s="223"/>
      <c r="D12" s="447">
        <f t="shared" si="4"/>
        <v>0</v>
      </c>
      <c r="E12" s="223"/>
      <c r="F12" s="447">
        <f t="shared" si="5"/>
        <v>0</v>
      </c>
      <c r="G12" s="223"/>
      <c r="H12" s="447">
        <f t="shared" si="6"/>
        <v>0</v>
      </c>
      <c r="I12" s="224"/>
      <c r="J12" s="104"/>
      <c r="K12" s="154" t="s">
        <v>185</v>
      </c>
      <c r="L12" s="223"/>
      <c r="M12" s="223"/>
      <c r="N12" s="223"/>
      <c r="O12" s="224"/>
      <c r="P12" s="104"/>
      <c r="Q12" s="154" t="s">
        <v>185</v>
      </c>
      <c r="R12" s="223"/>
      <c r="S12" s="223"/>
      <c r="T12" s="223"/>
      <c r="U12" s="224"/>
      <c r="W12" s="157">
        <f t="shared" si="7"/>
        <v>0</v>
      </c>
      <c r="X12" s="158">
        <f t="shared" si="8"/>
        <v>0</v>
      </c>
      <c r="Y12" s="245" t="str">
        <f t="shared" si="2"/>
        <v>○</v>
      </c>
    </row>
    <row r="13" spans="1:26" ht="25.15" customHeight="1">
      <c r="A13" s="154" t="s">
        <v>186</v>
      </c>
      <c r="B13" s="447">
        <f t="shared" si="3"/>
        <v>0</v>
      </c>
      <c r="C13" s="223"/>
      <c r="D13" s="447">
        <f t="shared" si="4"/>
        <v>0</v>
      </c>
      <c r="E13" s="223"/>
      <c r="F13" s="447">
        <f t="shared" si="5"/>
        <v>0</v>
      </c>
      <c r="G13" s="223"/>
      <c r="H13" s="447">
        <f t="shared" si="6"/>
        <v>0</v>
      </c>
      <c r="I13" s="224"/>
      <c r="J13" s="104"/>
      <c r="K13" s="154" t="s">
        <v>186</v>
      </c>
      <c r="L13" s="223"/>
      <c r="M13" s="223"/>
      <c r="N13" s="223"/>
      <c r="O13" s="224"/>
      <c r="P13" s="104"/>
      <c r="Q13" s="154" t="s">
        <v>186</v>
      </c>
      <c r="R13" s="223"/>
      <c r="S13" s="223"/>
      <c r="T13" s="223"/>
      <c r="U13" s="224"/>
      <c r="W13" s="157">
        <f t="shared" si="7"/>
        <v>0</v>
      </c>
      <c r="X13" s="158">
        <f t="shared" si="8"/>
        <v>0</v>
      </c>
      <c r="Y13" s="245" t="str">
        <f t="shared" si="2"/>
        <v>○</v>
      </c>
    </row>
    <row r="14" spans="1:26" ht="25.15" customHeight="1">
      <c r="A14" s="154" t="s">
        <v>187</v>
      </c>
      <c r="B14" s="447">
        <f t="shared" si="3"/>
        <v>0</v>
      </c>
      <c r="C14" s="223"/>
      <c r="D14" s="447">
        <f t="shared" si="4"/>
        <v>0</v>
      </c>
      <c r="E14" s="223"/>
      <c r="F14" s="447">
        <f t="shared" si="5"/>
        <v>0</v>
      </c>
      <c r="G14" s="223"/>
      <c r="H14" s="447">
        <f t="shared" si="6"/>
        <v>0</v>
      </c>
      <c r="I14" s="224"/>
      <c r="J14" s="104"/>
      <c r="K14" s="154" t="s">
        <v>187</v>
      </c>
      <c r="L14" s="223"/>
      <c r="M14" s="223"/>
      <c r="N14" s="223"/>
      <c r="O14" s="224"/>
      <c r="P14" s="104"/>
      <c r="Q14" s="154" t="s">
        <v>187</v>
      </c>
      <c r="R14" s="223"/>
      <c r="S14" s="223"/>
      <c r="T14" s="223"/>
      <c r="U14" s="224"/>
      <c r="W14" s="157">
        <f t="shared" si="7"/>
        <v>0</v>
      </c>
      <c r="X14" s="158">
        <f t="shared" si="8"/>
        <v>0</v>
      </c>
      <c r="Y14" s="245" t="str">
        <f t="shared" si="2"/>
        <v>○</v>
      </c>
    </row>
    <row r="15" spans="1:26" ht="25.15" customHeight="1">
      <c r="A15" s="154" t="s">
        <v>188</v>
      </c>
      <c r="B15" s="447">
        <f t="shared" si="3"/>
        <v>0</v>
      </c>
      <c r="C15" s="223"/>
      <c r="D15" s="447">
        <f t="shared" si="4"/>
        <v>0</v>
      </c>
      <c r="E15" s="223"/>
      <c r="F15" s="447">
        <f t="shared" si="5"/>
        <v>0</v>
      </c>
      <c r="G15" s="223"/>
      <c r="H15" s="447">
        <f t="shared" si="6"/>
        <v>0</v>
      </c>
      <c r="I15" s="224"/>
      <c r="J15" s="104"/>
      <c r="K15" s="154" t="s">
        <v>188</v>
      </c>
      <c r="L15" s="223"/>
      <c r="M15" s="223"/>
      <c r="N15" s="223"/>
      <c r="O15" s="224"/>
      <c r="P15" s="104"/>
      <c r="Q15" s="154" t="s">
        <v>188</v>
      </c>
      <c r="R15" s="223"/>
      <c r="S15" s="223"/>
      <c r="T15" s="223"/>
      <c r="U15" s="224"/>
      <c r="W15" s="157">
        <f t="shared" si="7"/>
        <v>0</v>
      </c>
      <c r="X15" s="158">
        <f t="shared" si="8"/>
        <v>0</v>
      </c>
      <c r="Y15" s="245" t="str">
        <f t="shared" si="2"/>
        <v>○</v>
      </c>
    </row>
    <row r="16" spans="1:26" ht="25.15" customHeight="1">
      <c r="A16" s="154" t="s">
        <v>189</v>
      </c>
      <c r="B16" s="447">
        <f t="shared" si="3"/>
        <v>0</v>
      </c>
      <c r="C16" s="223"/>
      <c r="D16" s="447">
        <f t="shared" si="4"/>
        <v>0</v>
      </c>
      <c r="E16" s="223"/>
      <c r="F16" s="447">
        <f t="shared" si="5"/>
        <v>0</v>
      </c>
      <c r="G16" s="223"/>
      <c r="H16" s="447">
        <f t="shared" si="6"/>
        <v>0</v>
      </c>
      <c r="I16" s="224"/>
      <c r="J16" s="104"/>
      <c r="K16" s="154" t="s">
        <v>189</v>
      </c>
      <c r="L16" s="223"/>
      <c r="M16" s="223"/>
      <c r="N16" s="223"/>
      <c r="O16" s="224"/>
      <c r="P16" s="104"/>
      <c r="Q16" s="154" t="s">
        <v>189</v>
      </c>
      <c r="R16" s="223"/>
      <c r="S16" s="223"/>
      <c r="T16" s="223"/>
      <c r="U16" s="224"/>
      <c r="W16" s="157">
        <f t="shared" si="7"/>
        <v>0</v>
      </c>
      <c r="X16" s="158">
        <f t="shared" si="8"/>
        <v>0</v>
      </c>
      <c r="Y16" s="245" t="str">
        <f t="shared" si="2"/>
        <v>○</v>
      </c>
    </row>
    <row r="17" spans="1:25" ht="25.15" customHeight="1">
      <c r="A17" s="154" t="s">
        <v>190</v>
      </c>
      <c r="B17" s="447">
        <f t="shared" si="3"/>
        <v>0</v>
      </c>
      <c r="C17" s="223"/>
      <c r="D17" s="447">
        <f t="shared" si="4"/>
        <v>0</v>
      </c>
      <c r="E17" s="223"/>
      <c r="F17" s="447">
        <f t="shared" si="5"/>
        <v>0</v>
      </c>
      <c r="G17" s="223"/>
      <c r="H17" s="447">
        <f t="shared" si="6"/>
        <v>0</v>
      </c>
      <c r="I17" s="224"/>
      <c r="J17" s="104"/>
      <c r="K17" s="154" t="s">
        <v>190</v>
      </c>
      <c r="L17" s="223"/>
      <c r="M17" s="223"/>
      <c r="N17" s="223"/>
      <c r="O17" s="224"/>
      <c r="P17" s="104"/>
      <c r="Q17" s="154" t="s">
        <v>190</v>
      </c>
      <c r="R17" s="223"/>
      <c r="S17" s="223"/>
      <c r="T17" s="223"/>
      <c r="U17" s="224"/>
      <c r="W17" s="157">
        <f t="shared" si="7"/>
        <v>0</v>
      </c>
      <c r="X17" s="158">
        <f t="shared" si="8"/>
        <v>0</v>
      </c>
      <c r="Y17" s="245" t="str">
        <f t="shared" si="2"/>
        <v>○</v>
      </c>
    </row>
    <row r="18" spans="1:25" ht="25.15" customHeight="1">
      <c r="A18" s="154" t="s">
        <v>191</v>
      </c>
      <c r="B18" s="447">
        <f t="shared" si="3"/>
        <v>0</v>
      </c>
      <c r="C18" s="223"/>
      <c r="D18" s="447">
        <f t="shared" si="4"/>
        <v>0</v>
      </c>
      <c r="E18" s="223"/>
      <c r="F18" s="447">
        <f t="shared" si="5"/>
        <v>0</v>
      </c>
      <c r="G18" s="223"/>
      <c r="H18" s="447">
        <f t="shared" si="6"/>
        <v>0</v>
      </c>
      <c r="I18" s="224"/>
      <c r="J18" s="104"/>
      <c r="K18" s="154" t="s">
        <v>191</v>
      </c>
      <c r="L18" s="223"/>
      <c r="M18" s="223"/>
      <c r="N18" s="223"/>
      <c r="O18" s="224"/>
      <c r="P18" s="104"/>
      <c r="Q18" s="154" t="s">
        <v>191</v>
      </c>
      <c r="R18" s="223"/>
      <c r="S18" s="223"/>
      <c r="T18" s="223"/>
      <c r="U18" s="224"/>
      <c r="W18" s="157">
        <f t="shared" si="7"/>
        <v>0</v>
      </c>
      <c r="X18" s="158">
        <f t="shared" si="8"/>
        <v>0</v>
      </c>
      <c r="Y18" s="245" t="str">
        <f t="shared" si="2"/>
        <v>○</v>
      </c>
    </row>
    <row r="19" spans="1:25" ht="25.15" customHeight="1">
      <c r="A19" s="154" t="s">
        <v>192</v>
      </c>
      <c r="B19" s="447">
        <f t="shared" si="3"/>
        <v>0</v>
      </c>
      <c r="C19" s="223"/>
      <c r="D19" s="447">
        <f t="shared" si="4"/>
        <v>0</v>
      </c>
      <c r="E19" s="223"/>
      <c r="F19" s="447">
        <f t="shared" si="5"/>
        <v>0</v>
      </c>
      <c r="G19" s="223"/>
      <c r="H19" s="447">
        <f t="shared" si="6"/>
        <v>0</v>
      </c>
      <c r="I19" s="224"/>
      <c r="J19" s="104"/>
      <c r="K19" s="154" t="s">
        <v>192</v>
      </c>
      <c r="L19" s="223"/>
      <c r="M19" s="223"/>
      <c r="N19" s="223"/>
      <c r="O19" s="224"/>
      <c r="P19" s="104"/>
      <c r="Q19" s="154" t="s">
        <v>192</v>
      </c>
      <c r="R19" s="223"/>
      <c r="S19" s="223"/>
      <c r="T19" s="223"/>
      <c r="U19" s="224"/>
      <c r="W19" s="157">
        <f t="shared" si="7"/>
        <v>0</v>
      </c>
      <c r="X19" s="158">
        <f t="shared" si="8"/>
        <v>0</v>
      </c>
      <c r="Y19" s="245" t="str">
        <f t="shared" si="2"/>
        <v>○</v>
      </c>
    </row>
    <row r="20" spans="1:25" ht="25.15" customHeight="1">
      <c r="A20" s="154" t="s">
        <v>193</v>
      </c>
      <c r="B20" s="447">
        <f t="shared" si="3"/>
        <v>0</v>
      </c>
      <c r="C20" s="223"/>
      <c r="D20" s="447">
        <f t="shared" si="4"/>
        <v>0</v>
      </c>
      <c r="E20" s="223"/>
      <c r="F20" s="447">
        <f t="shared" si="5"/>
        <v>0</v>
      </c>
      <c r="G20" s="223"/>
      <c r="H20" s="447">
        <f t="shared" si="6"/>
        <v>0</v>
      </c>
      <c r="I20" s="224"/>
      <c r="J20" s="104"/>
      <c r="K20" s="154" t="s">
        <v>193</v>
      </c>
      <c r="L20" s="223"/>
      <c r="M20" s="223"/>
      <c r="N20" s="223"/>
      <c r="O20" s="224"/>
      <c r="P20" s="104"/>
      <c r="Q20" s="154" t="s">
        <v>193</v>
      </c>
      <c r="R20" s="223"/>
      <c r="S20" s="223"/>
      <c r="T20" s="223"/>
      <c r="U20" s="224"/>
      <c r="W20" s="157">
        <f t="shared" si="7"/>
        <v>0</v>
      </c>
      <c r="X20" s="158">
        <f t="shared" si="8"/>
        <v>0</v>
      </c>
      <c r="Y20" s="245" t="str">
        <f t="shared" si="2"/>
        <v>○</v>
      </c>
    </row>
    <row r="21" spans="1:25" ht="25.15" customHeight="1">
      <c r="A21" s="154" t="s">
        <v>194</v>
      </c>
      <c r="B21" s="447">
        <f t="shared" si="3"/>
        <v>0</v>
      </c>
      <c r="C21" s="223"/>
      <c r="D21" s="447">
        <f t="shared" si="4"/>
        <v>0</v>
      </c>
      <c r="E21" s="223"/>
      <c r="F21" s="447">
        <f t="shared" si="5"/>
        <v>0</v>
      </c>
      <c r="G21" s="223"/>
      <c r="H21" s="447">
        <f t="shared" si="6"/>
        <v>0</v>
      </c>
      <c r="I21" s="224"/>
      <c r="J21" s="104"/>
      <c r="K21" s="154" t="s">
        <v>194</v>
      </c>
      <c r="L21" s="223"/>
      <c r="M21" s="223"/>
      <c r="N21" s="223"/>
      <c r="O21" s="224"/>
      <c r="P21" s="104"/>
      <c r="Q21" s="154" t="s">
        <v>194</v>
      </c>
      <c r="R21" s="223"/>
      <c r="S21" s="223"/>
      <c r="T21" s="223"/>
      <c r="U21" s="224"/>
      <c r="W21" s="157">
        <f t="shared" si="7"/>
        <v>0</v>
      </c>
      <c r="X21" s="158">
        <f t="shared" si="8"/>
        <v>0</v>
      </c>
      <c r="Y21" s="245" t="str">
        <f t="shared" si="2"/>
        <v>○</v>
      </c>
    </row>
    <row r="22" spans="1:25" ht="25.15" customHeight="1">
      <c r="A22" s="154" t="s">
        <v>195</v>
      </c>
      <c r="B22" s="447">
        <f t="shared" si="3"/>
        <v>0</v>
      </c>
      <c r="C22" s="223"/>
      <c r="D22" s="447">
        <f t="shared" si="4"/>
        <v>0</v>
      </c>
      <c r="E22" s="223"/>
      <c r="F22" s="447">
        <f t="shared" si="5"/>
        <v>0</v>
      </c>
      <c r="G22" s="223"/>
      <c r="H22" s="447">
        <f t="shared" si="6"/>
        <v>0</v>
      </c>
      <c r="I22" s="224"/>
      <c r="J22" s="104"/>
      <c r="K22" s="154" t="s">
        <v>195</v>
      </c>
      <c r="L22" s="223"/>
      <c r="M22" s="223"/>
      <c r="N22" s="223"/>
      <c r="O22" s="224"/>
      <c r="P22" s="104"/>
      <c r="Q22" s="154" t="s">
        <v>195</v>
      </c>
      <c r="R22" s="223"/>
      <c r="S22" s="223"/>
      <c r="T22" s="223"/>
      <c r="U22" s="224"/>
      <c r="W22" s="157">
        <f t="shared" si="7"/>
        <v>0</v>
      </c>
      <c r="X22" s="158">
        <f t="shared" si="8"/>
        <v>0</v>
      </c>
      <c r="Y22" s="245" t="str">
        <f t="shared" si="2"/>
        <v>○</v>
      </c>
    </row>
    <row r="23" spans="1:25" ht="25.15" customHeight="1">
      <c r="A23" s="154" t="s">
        <v>196</v>
      </c>
      <c r="B23" s="447">
        <f t="shared" si="3"/>
        <v>0</v>
      </c>
      <c r="C23" s="223"/>
      <c r="D23" s="447">
        <f t="shared" si="4"/>
        <v>0</v>
      </c>
      <c r="E23" s="223"/>
      <c r="F23" s="447">
        <f t="shared" si="5"/>
        <v>0</v>
      </c>
      <c r="G23" s="223"/>
      <c r="H23" s="447">
        <f t="shared" si="6"/>
        <v>0</v>
      </c>
      <c r="I23" s="224"/>
      <c r="J23" s="104"/>
      <c r="K23" s="154" t="s">
        <v>196</v>
      </c>
      <c r="L23" s="223"/>
      <c r="M23" s="223"/>
      <c r="N23" s="223"/>
      <c r="O23" s="224"/>
      <c r="P23" s="104"/>
      <c r="Q23" s="154" t="s">
        <v>196</v>
      </c>
      <c r="R23" s="223"/>
      <c r="S23" s="223"/>
      <c r="T23" s="223"/>
      <c r="U23" s="224"/>
      <c r="W23" s="157">
        <f t="shared" si="7"/>
        <v>0</v>
      </c>
      <c r="X23" s="158">
        <f t="shared" si="8"/>
        <v>0</v>
      </c>
      <c r="Y23" s="245" t="str">
        <f t="shared" si="2"/>
        <v>○</v>
      </c>
    </row>
    <row r="24" spans="1:25" ht="25.15" customHeight="1">
      <c r="A24" s="154" t="s">
        <v>197</v>
      </c>
      <c r="B24" s="447">
        <f t="shared" si="3"/>
        <v>0</v>
      </c>
      <c r="C24" s="223"/>
      <c r="D24" s="447">
        <f t="shared" si="4"/>
        <v>0</v>
      </c>
      <c r="E24" s="223"/>
      <c r="F24" s="447">
        <f t="shared" si="5"/>
        <v>0</v>
      </c>
      <c r="G24" s="223"/>
      <c r="H24" s="447">
        <f t="shared" si="6"/>
        <v>0</v>
      </c>
      <c r="I24" s="224"/>
      <c r="J24" s="104"/>
      <c r="K24" s="154" t="s">
        <v>197</v>
      </c>
      <c r="L24" s="223"/>
      <c r="M24" s="223"/>
      <c r="N24" s="223"/>
      <c r="O24" s="224"/>
      <c r="P24" s="104"/>
      <c r="Q24" s="154" t="s">
        <v>197</v>
      </c>
      <c r="R24" s="223"/>
      <c r="S24" s="223"/>
      <c r="T24" s="223"/>
      <c r="U24" s="224"/>
      <c r="W24" s="157">
        <f t="shared" si="7"/>
        <v>0</v>
      </c>
      <c r="X24" s="158">
        <f t="shared" si="8"/>
        <v>0</v>
      </c>
      <c r="Y24" s="245" t="str">
        <f t="shared" si="2"/>
        <v>○</v>
      </c>
    </row>
    <row r="25" spans="1:25" ht="25.15" customHeight="1">
      <c r="A25" s="154" t="s">
        <v>198</v>
      </c>
      <c r="B25" s="447">
        <f t="shared" si="3"/>
        <v>0</v>
      </c>
      <c r="C25" s="223"/>
      <c r="D25" s="447">
        <f t="shared" si="4"/>
        <v>0</v>
      </c>
      <c r="E25" s="223"/>
      <c r="F25" s="447">
        <f t="shared" si="5"/>
        <v>0</v>
      </c>
      <c r="G25" s="223"/>
      <c r="H25" s="447">
        <f t="shared" si="6"/>
        <v>0</v>
      </c>
      <c r="I25" s="224"/>
      <c r="J25" s="104"/>
      <c r="K25" s="154" t="s">
        <v>198</v>
      </c>
      <c r="L25" s="223"/>
      <c r="M25" s="223"/>
      <c r="N25" s="223"/>
      <c r="O25" s="224"/>
      <c r="P25" s="104"/>
      <c r="Q25" s="154" t="s">
        <v>198</v>
      </c>
      <c r="R25" s="223"/>
      <c r="S25" s="223"/>
      <c r="T25" s="223"/>
      <c r="U25" s="224"/>
      <c r="W25" s="157">
        <f t="shared" si="7"/>
        <v>0</v>
      </c>
      <c r="X25" s="158">
        <f t="shared" si="8"/>
        <v>0</v>
      </c>
      <c r="Y25" s="245" t="str">
        <f t="shared" si="2"/>
        <v>○</v>
      </c>
    </row>
    <row r="26" spans="1:25" ht="25.15" customHeight="1">
      <c r="A26" s="154" t="s">
        <v>199</v>
      </c>
      <c r="B26" s="447">
        <f t="shared" si="3"/>
        <v>0</v>
      </c>
      <c r="C26" s="223"/>
      <c r="D26" s="447">
        <f t="shared" si="4"/>
        <v>0</v>
      </c>
      <c r="E26" s="223"/>
      <c r="F26" s="447">
        <f t="shared" si="5"/>
        <v>0</v>
      </c>
      <c r="G26" s="223"/>
      <c r="H26" s="447">
        <f t="shared" si="6"/>
        <v>0</v>
      </c>
      <c r="I26" s="224"/>
      <c r="J26" s="104"/>
      <c r="K26" s="154" t="s">
        <v>199</v>
      </c>
      <c r="L26" s="223"/>
      <c r="M26" s="223"/>
      <c r="N26" s="223"/>
      <c r="O26" s="224"/>
      <c r="P26" s="104"/>
      <c r="Q26" s="154" t="s">
        <v>199</v>
      </c>
      <c r="R26" s="223"/>
      <c r="S26" s="223"/>
      <c r="T26" s="223"/>
      <c r="U26" s="224"/>
      <c r="W26" s="157">
        <f t="shared" si="7"/>
        <v>0</v>
      </c>
      <c r="X26" s="158">
        <f t="shared" si="8"/>
        <v>0</v>
      </c>
      <c r="Y26" s="245" t="str">
        <f t="shared" si="2"/>
        <v>○</v>
      </c>
    </row>
    <row r="27" spans="1:25" ht="25.15" customHeight="1">
      <c r="A27" s="154" t="s">
        <v>200</v>
      </c>
      <c r="B27" s="447">
        <f t="shared" si="3"/>
        <v>0</v>
      </c>
      <c r="C27" s="223"/>
      <c r="D27" s="447">
        <f t="shared" si="4"/>
        <v>0</v>
      </c>
      <c r="E27" s="223"/>
      <c r="F27" s="447">
        <f t="shared" si="5"/>
        <v>0</v>
      </c>
      <c r="G27" s="223"/>
      <c r="H27" s="447">
        <f t="shared" si="6"/>
        <v>0</v>
      </c>
      <c r="I27" s="224"/>
      <c r="J27" s="104"/>
      <c r="K27" s="154" t="s">
        <v>200</v>
      </c>
      <c r="L27" s="223"/>
      <c r="M27" s="223"/>
      <c r="N27" s="223"/>
      <c r="O27" s="224"/>
      <c r="P27" s="104"/>
      <c r="Q27" s="154" t="s">
        <v>200</v>
      </c>
      <c r="R27" s="223"/>
      <c r="S27" s="223"/>
      <c r="T27" s="223"/>
      <c r="U27" s="224"/>
      <c r="W27" s="157">
        <f t="shared" si="7"/>
        <v>0</v>
      </c>
      <c r="X27" s="158">
        <f t="shared" si="8"/>
        <v>0</v>
      </c>
      <c r="Y27" s="245" t="str">
        <f t="shared" si="2"/>
        <v>○</v>
      </c>
    </row>
    <row r="28" spans="1:25" ht="25.15" customHeight="1">
      <c r="A28" s="154" t="s">
        <v>201</v>
      </c>
      <c r="B28" s="447">
        <f t="shared" si="3"/>
        <v>0</v>
      </c>
      <c r="C28" s="223"/>
      <c r="D28" s="447">
        <f t="shared" si="4"/>
        <v>0</v>
      </c>
      <c r="E28" s="223"/>
      <c r="F28" s="447">
        <f t="shared" si="5"/>
        <v>0</v>
      </c>
      <c r="G28" s="223"/>
      <c r="H28" s="447">
        <f t="shared" si="6"/>
        <v>0</v>
      </c>
      <c r="I28" s="224"/>
      <c r="J28" s="104"/>
      <c r="K28" s="154" t="s">
        <v>201</v>
      </c>
      <c r="L28" s="223"/>
      <c r="M28" s="223"/>
      <c r="N28" s="223"/>
      <c r="O28" s="224"/>
      <c r="P28" s="104"/>
      <c r="Q28" s="154" t="s">
        <v>201</v>
      </c>
      <c r="R28" s="223"/>
      <c r="S28" s="223"/>
      <c r="T28" s="223"/>
      <c r="U28" s="224"/>
      <c r="W28" s="157">
        <f t="shared" si="7"/>
        <v>0</v>
      </c>
      <c r="X28" s="158">
        <f t="shared" si="8"/>
        <v>0</v>
      </c>
      <c r="Y28" s="245" t="str">
        <f t="shared" si="2"/>
        <v>○</v>
      </c>
    </row>
    <row r="29" spans="1:25" ht="25.15" customHeight="1">
      <c r="A29" s="154" t="s">
        <v>202</v>
      </c>
      <c r="B29" s="447">
        <f t="shared" si="3"/>
        <v>0</v>
      </c>
      <c r="C29" s="223"/>
      <c r="D29" s="447">
        <f t="shared" si="4"/>
        <v>0</v>
      </c>
      <c r="E29" s="223"/>
      <c r="F29" s="447">
        <f t="shared" si="5"/>
        <v>0</v>
      </c>
      <c r="G29" s="223"/>
      <c r="H29" s="447">
        <f t="shared" si="6"/>
        <v>0</v>
      </c>
      <c r="I29" s="224"/>
      <c r="J29" s="104"/>
      <c r="K29" s="154" t="s">
        <v>202</v>
      </c>
      <c r="L29" s="223"/>
      <c r="M29" s="223"/>
      <c r="N29" s="223"/>
      <c r="O29" s="224"/>
      <c r="P29" s="104"/>
      <c r="Q29" s="154" t="s">
        <v>202</v>
      </c>
      <c r="R29" s="223"/>
      <c r="S29" s="223"/>
      <c r="T29" s="223"/>
      <c r="U29" s="224"/>
      <c r="W29" s="157">
        <f t="shared" si="7"/>
        <v>0</v>
      </c>
      <c r="X29" s="158">
        <f t="shared" si="8"/>
        <v>0</v>
      </c>
      <c r="Y29" s="245" t="str">
        <f t="shared" si="2"/>
        <v>○</v>
      </c>
    </row>
    <row r="30" spans="1:25" ht="25.15" customHeight="1">
      <c r="A30" s="154" t="s">
        <v>203</v>
      </c>
      <c r="B30" s="447">
        <f t="shared" si="3"/>
        <v>0</v>
      </c>
      <c r="C30" s="223"/>
      <c r="D30" s="447">
        <f t="shared" si="4"/>
        <v>0</v>
      </c>
      <c r="E30" s="223"/>
      <c r="F30" s="447">
        <f t="shared" si="5"/>
        <v>0</v>
      </c>
      <c r="G30" s="223"/>
      <c r="H30" s="447">
        <f t="shared" si="6"/>
        <v>0</v>
      </c>
      <c r="I30" s="224"/>
      <c r="J30" s="104"/>
      <c r="K30" s="154" t="s">
        <v>203</v>
      </c>
      <c r="L30" s="223"/>
      <c r="M30" s="223"/>
      <c r="N30" s="223"/>
      <c r="O30" s="224"/>
      <c r="P30" s="104"/>
      <c r="Q30" s="154" t="s">
        <v>203</v>
      </c>
      <c r="R30" s="223"/>
      <c r="S30" s="223"/>
      <c r="T30" s="223"/>
      <c r="U30" s="224"/>
      <c r="W30" s="157">
        <f t="shared" si="7"/>
        <v>0</v>
      </c>
      <c r="X30" s="158">
        <f t="shared" si="8"/>
        <v>0</v>
      </c>
      <c r="Y30" s="245" t="str">
        <f t="shared" si="2"/>
        <v>○</v>
      </c>
    </row>
    <row r="31" spans="1:25" ht="25.15" customHeight="1">
      <c r="A31" s="154" t="s">
        <v>204</v>
      </c>
      <c r="B31" s="447">
        <f t="shared" si="3"/>
        <v>0</v>
      </c>
      <c r="C31" s="223"/>
      <c r="D31" s="447">
        <f t="shared" si="4"/>
        <v>0</v>
      </c>
      <c r="E31" s="223"/>
      <c r="F31" s="447">
        <f t="shared" si="5"/>
        <v>0</v>
      </c>
      <c r="G31" s="223"/>
      <c r="H31" s="447">
        <f t="shared" si="6"/>
        <v>0</v>
      </c>
      <c r="I31" s="224"/>
      <c r="J31" s="104"/>
      <c r="K31" s="154" t="s">
        <v>204</v>
      </c>
      <c r="L31" s="223"/>
      <c r="M31" s="223"/>
      <c r="N31" s="223"/>
      <c r="O31" s="224"/>
      <c r="P31" s="104"/>
      <c r="Q31" s="154" t="s">
        <v>204</v>
      </c>
      <c r="R31" s="223"/>
      <c r="S31" s="223"/>
      <c r="T31" s="223"/>
      <c r="U31" s="224"/>
      <c r="W31" s="157">
        <f t="shared" si="7"/>
        <v>0</v>
      </c>
      <c r="X31" s="158">
        <f t="shared" si="8"/>
        <v>0</v>
      </c>
      <c r="Y31" s="245" t="str">
        <f t="shared" si="2"/>
        <v>○</v>
      </c>
    </row>
    <row r="32" spans="1:25" ht="25.15" customHeight="1">
      <c r="A32" s="154" t="s">
        <v>205</v>
      </c>
      <c r="B32" s="447">
        <f t="shared" si="3"/>
        <v>0</v>
      </c>
      <c r="C32" s="223"/>
      <c r="D32" s="447">
        <f t="shared" si="4"/>
        <v>0</v>
      </c>
      <c r="E32" s="223"/>
      <c r="F32" s="447">
        <f t="shared" si="5"/>
        <v>0</v>
      </c>
      <c r="G32" s="223"/>
      <c r="H32" s="447">
        <f t="shared" si="6"/>
        <v>0</v>
      </c>
      <c r="I32" s="224"/>
      <c r="J32" s="104"/>
      <c r="K32" s="154" t="s">
        <v>205</v>
      </c>
      <c r="L32" s="223"/>
      <c r="M32" s="223"/>
      <c r="N32" s="223"/>
      <c r="O32" s="224"/>
      <c r="P32" s="104"/>
      <c r="Q32" s="154" t="s">
        <v>205</v>
      </c>
      <c r="R32" s="223"/>
      <c r="S32" s="223"/>
      <c r="T32" s="223"/>
      <c r="U32" s="224"/>
      <c r="W32" s="157">
        <f t="shared" si="7"/>
        <v>0</v>
      </c>
      <c r="X32" s="158">
        <f t="shared" si="8"/>
        <v>0</v>
      </c>
      <c r="Y32" s="245" t="str">
        <f t="shared" si="2"/>
        <v>○</v>
      </c>
    </row>
    <row r="33" spans="1:25" ht="25.15" customHeight="1">
      <c r="A33" s="154" t="s">
        <v>206</v>
      </c>
      <c r="B33" s="447">
        <f t="shared" si="3"/>
        <v>0</v>
      </c>
      <c r="C33" s="223"/>
      <c r="D33" s="447">
        <f t="shared" si="4"/>
        <v>0</v>
      </c>
      <c r="E33" s="223"/>
      <c r="F33" s="447">
        <f t="shared" si="5"/>
        <v>0</v>
      </c>
      <c r="G33" s="223"/>
      <c r="H33" s="447">
        <f t="shared" si="6"/>
        <v>0</v>
      </c>
      <c r="I33" s="224"/>
      <c r="J33" s="104"/>
      <c r="K33" s="154" t="s">
        <v>206</v>
      </c>
      <c r="L33" s="223"/>
      <c r="M33" s="223"/>
      <c r="N33" s="223"/>
      <c r="O33" s="224"/>
      <c r="P33" s="104"/>
      <c r="Q33" s="154" t="s">
        <v>206</v>
      </c>
      <c r="R33" s="223"/>
      <c r="S33" s="223"/>
      <c r="T33" s="223"/>
      <c r="U33" s="224"/>
      <c r="W33" s="157">
        <f t="shared" si="7"/>
        <v>0</v>
      </c>
      <c r="X33" s="158">
        <f t="shared" si="8"/>
        <v>0</v>
      </c>
      <c r="Y33" s="245" t="str">
        <f t="shared" si="2"/>
        <v>○</v>
      </c>
    </row>
    <row r="34" spans="1:25" ht="25.15" customHeight="1">
      <c r="A34" s="154" t="s">
        <v>207</v>
      </c>
      <c r="B34" s="447">
        <f t="shared" si="3"/>
        <v>0</v>
      </c>
      <c r="C34" s="223"/>
      <c r="D34" s="447">
        <f t="shared" si="4"/>
        <v>0</v>
      </c>
      <c r="E34" s="223"/>
      <c r="F34" s="447">
        <f t="shared" si="5"/>
        <v>0</v>
      </c>
      <c r="G34" s="223"/>
      <c r="H34" s="447">
        <f t="shared" si="6"/>
        <v>0</v>
      </c>
      <c r="I34" s="224"/>
      <c r="J34" s="104"/>
      <c r="K34" s="154" t="s">
        <v>207</v>
      </c>
      <c r="L34" s="223"/>
      <c r="M34" s="223"/>
      <c r="N34" s="223"/>
      <c r="O34" s="224"/>
      <c r="P34" s="104"/>
      <c r="Q34" s="154" t="s">
        <v>207</v>
      </c>
      <c r="R34" s="223"/>
      <c r="S34" s="223"/>
      <c r="T34" s="223"/>
      <c r="U34" s="224"/>
      <c r="W34" s="157">
        <f t="shared" si="7"/>
        <v>0</v>
      </c>
      <c r="X34" s="158">
        <f t="shared" si="8"/>
        <v>0</v>
      </c>
      <c r="Y34" s="245" t="str">
        <f t="shared" si="2"/>
        <v>○</v>
      </c>
    </row>
    <row r="35" spans="1:25" ht="25.15" customHeight="1">
      <c r="A35" s="154" t="s">
        <v>208</v>
      </c>
      <c r="B35" s="447">
        <f t="shared" si="3"/>
        <v>0</v>
      </c>
      <c r="C35" s="223"/>
      <c r="D35" s="447">
        <f t="shared" si="4"/>
        <v>0</v>
      </c>
      <c r="E35" s="223"/>
      <c r="F35" s="447">
        <f t="shared" si="5"/>
        <v>0</v>
      </c>
      <c r="G35" s="223"/>
      <c r="H35" s="447">
        <f t="shared" si="6"/>
        <v>0</v>
      </c>
      <c r="I35" s="224"/>
      <c r="J35" s="104"/>
      <c r="K35" s="154" t="s">
        <v>208</v>
      </c>
      <c r="L35" s="223"/>
      <c r="M35" s="223"/>
      <c r="N35" s="223"/>
      <c r="O35" s="224"/>
      <c r="P35" s="104"/>
      <c r="Q35" s="154" t="s">
        <v>208</v>
      </c>
      <c r="R35" s="223"/>
      <c r="S35" s="223"/>
      <c r="T35" s="223"/>
      <c r="U35" s="224"/>
      <c r="W35" s="157">
        <f t="shared" si="7"/>
        <v>0</v>
      </c>
      <c r="X35" s="158">
        <f t="shared" si="8"/>
        <v>0</v>
      </c>
      <c r="Y35" s="245" t="str">
        <f t="shared" si="2"/>
        <v>○</v>
      </c>
    </row>
    <row r="36" spans="1:25" ht="25.15" customHeight="1">
      <c r="A36" s="154" t="s">
        <v>209</v>
      </c>
      <c r="B36" s="447">
        <f t="shared" si="3"/>
        <v>0</v>
      </c>
      <c r="C36" s="223"/>
      <c r="D36" s="447">
        <f t="shared" si="4"/>
        <v>0</v>
      </c>
      <c r="E36" s="223"/>
      <c r="F36" s="447">
        <f t="shared" si="5"/>
        <v>0</v>
      </c>
      <c r="G36" s="223"/>
      <c r="H36" s="447">
        <f t="shared" si="6"/>
        <v>0</v>
      </c>
      <c r="I36" s="224"/>
      <c r="J36" s="104"/>
      <c r="K36" s="154" t="s">
        <v>209</v>
      </c>
      <c r="L36" s="223"/>
      <c r="M36" s="223"/>
      <c r="N36" s="223"/>
      <c r="O36" s="224"/>
      <c r="P36" s="104"/>
      <c r="Q36" s="154" t="s">
        <v>209</v>
      </c>
      <c r="R36" s="223"/>
      <c r="S36" s="223"/>
      <c r="T36" s="223"/>
      <c r="U36" s="224"/>
      <c r="W36" s="157">
        <f t="shared" si="7"/>
        <v>0</v>
      </c>
      <c r="X36" s="158">
        <f t="shared" si="8"/>
        <v>0</v>
      </c>
      <c r="Y36" s="245" t="str">
        <f t="shared" si="2"/>
        <v>○</v>
      </c>
    </row>
    <row r="37" spans="1:25" ht="25.15" customHeight="1">
      <c r="A37" s="154" t="s">
        <v>210</v>
      </c>
      <c r="B37" s="447">
        <f t="shared" si="3"/>
        <v>0</v>
      </c>
      <c r="C37" s="223"/>
      <c r="D37" s="447">
        <f t="shared" si="4"/>
        <v>0</v>
      </c>
      <c r="E37" s="223"/>
      <c r="F37" s="447">
        <f t="shared" si="5"/>
        <v>0</v>
      </c>
      <c r="G37" s="223"/>
      <c r="H37" s="447">
        <f t="shared" si="6"/>
        <v>0</v>
      </c>
      <c r="I37" s="224"/>
      <c r="J37" s="104"/>
      <c r="K37" s="154" t="s">
        <v>210</v>
      </c>
      <c r="L37" s="223"/>
      <c r="M37" s="223"/>
      <c r="N37" s="223"/>
      <c r="O37" s="224"/>
      <c r="P37" s="104"/>
      <c r="Q37" s="154" t="s">
        <v>210</v>
      </c>
      <c r="R37" s="223"/>
      <c r="S37" s="223"/>
      <c r="T37" s="223"/>
      <c r="U37" s="224"/>
      <c r="W37" s="157">
        <f t="shared" si="7"/>
        <v>0</v>
      </c>
      <c r="X37" s="158">
        <f t="shared" si="8"/>
        <v>0</v>
      </c>
      <c r="Y37" s="245" t="str">
        <f t="shared" si="2"/>
        <v>○</v>
      </c>
    </row>
    <row r="38" spans="1:25" ht="25.15" customHeight="1">
      <c r="A38" s="154" t="s">
        <v>211</v>
      </c>
      <c r="B38" s="447">
        <f t="shared" si="3"/>
        <v>0</v>
      </c>
      <c r="C38" s="223"/>
      <c r="D38" s="447">
        <f t="shared" si="4"/>
        <v>0</v>
      </c>
      <c r="E38" s="223"/>
      <c r="F38" s="447">
        <f t="shared" si="5"/>
        <v>0</v>
      </c>
      <c r="G38" s="223"/>
      <c r="H38" s="447">
        <f t="shared" si="6"/>
        <v>0</v>
      </c>
      <c r="I38" s="224"/>
      <c r="J38" s="104"/>
      <c r="K38" s="154" t="s">
        <v>211</v>
      </c>
      <c r="L38" s="223"/>
      <c r="M38" s="223"/>
      <c r="N38" s="223"/>
      <c r="O38" s="224"/>
      <c r="P38" s="104"/>
      <c r="Q38" s="154" t="s">
        <v>211</v>
      </c>
      <c r="R38" s="223"/>
      <c r="S38" s="223"/>
      <c r="T38" s="223"/>
      <c r="U38" s="224"/>
      <c r="W38" s="157">
        <f t="shared" si="7"/>
        <v>0</v>
      </c>
      <c r="X38" s="158">
        <f t="shared" si="8"/>
        <v>0</v>
      </c>
      <c r="Y38" s="245" t="str">
        <f t="shared" si="2"/>
        <v>○</v>
      </c>
    </row>
    <row r="39" spans="1:25" ht="25.15" customHeight="1">
      <c r="A39" s="148" t="s">
        <v>212</v>
      </c>
      <c r="B39" s="450">
        <f t="shared" si="3"/>
        <v>0</v>
      </c>
      <c r="C39" s="330"/>
      <c r="D39" s="450">
        <f t="shared" si="4"/>
        <v>0</v>
      </c>
      <c r="E39" s="330"/>
      <c r="F39" s="450">
        <f t="shared" si="5"/>
        <v>0</v>
      </c>
      <c r="G39" s="330"/>
      <c r="H39" s="450">
        <f t="shared" si="6"/>
        <v>0</v>
      </c>
      <c r="I39" s="331"/>
      <c r="J39" s="104"/>
      <c r="K39" s="148" t="s">
        <v>212</v>
      </c>
      <c r="L39" s="330"/>
      <c r="M39" s="330"/>
      <c r="N39" s="330"/>
      <c r="O39" s="331"/>
      <c r="P39" s="104"/>
      <c r="Q39" s="148" t="s">
        <v>212</v>
      </c>
      <c r="R39" s="330"/>
      <c r="S39" s="330"/>
      <c r="T39" s="330"/>
      <c r="U39" s="331"/>
      <c r="W39" s="160">
        <f t="shared" si="7"/>
        <v>0</v>
      </c>
      <c r="X39" s="161">
        <f t="shared" si="8"/>
        <v>0</v>
      </c>
      <c r="Y39" s="194" t="str">
        <f t="shared" si="2"/>
        <v>○</v>
      </c>
    </row>
    <row r="40" spans="1:25" hidden="1">
      <c r="A40" s="162">
        <v>31</v>
      </c>
      <c r="B40" s="163"/>
      <c r="C40" s="163"/>
      <c r="D40" s="163"/>
      <c r="E40" s="163"/>
      <c r="F40" s="163"/>
      <c r="G40" s="163"/>
      <c r="H40" s="163"/>
      <c r="I40" s="163"/>
      <c r="K40" s="162">
        <v>31</v>
      </c>
      <c r="L40" s="163"/>
      <c r="M40" s="163"/>
      <c r="N40" s="163"/>
      <c r="O40" s="164"/>
      <c r="Q40" s="162">
        <v>31</v>
      </c>
      <c r="R40" s="163"/>
      <c r="S40" s="163"/>
      <c r="T40" s="163"/>
      <c r="U40" s="164"/>
      <c r="W40" s="165" t="e">
        <f>(B40+D40+#REF!+#REF!+#REF!+#REF!)*4+(H40+#REF!+#REF!)*2</f>
        <v>#REF!</v>
      </c>
      <c r="X40" s="166">
        <f t="shared" si="8"/>
        <v>0</v>
      </c>
      <c r="Y40" s="167" t="e">
        <f t="shared" si="2"/>
        <v>#REF!</v>
      </c>
    </row>
    <row r="41" spans="1:25">
      <c r="A41" s="104"/>
    </row>
    <row r="42" spans="1:25">
      <c r="A42" s="103" t="s">
        <v>508</v>
      </c>
    </row>
    <row r="43" spans="1:25">
      <c r="A43" s="103" t="s">
        <v>335</v>
      </c>
    </row>
    <row r="44" spans="1:25" ht="13.15" customHeight="1">
      <c r="A44" s="724" t="s">
        <v>509</v>
      </c>
      <c r="B44" s="725"/>
      <c r="C44" s="725"/>
      <c r="D44" s="725"/>
      <c r="E44" s="725"/>
      <c r="F44" s="725"/>
      <c r="G44" s="725"/>
      <c r="H44" s="725"/>
      <c r="I44" s="725"/>
      <c r="J44" s="725"/>
      <c r="K44" s="725"/>
      <c r="L44" s="725"/>
      <c r="M44" s="725"/>
      <c r="N44" s="725"/>
      <c r="O44" s="725"/>
      <c r="P44" s="725"/>
      <c r="Q44" s="725"/>
      <c r="R44" s="725"/>
      <c r="S44" s="725"/>
      <c r="T44" s="725"/>
      <c r="U44" s="725"/>
      <c r="V44" s="725"/>
      <c r="W44" s="725"/>
      <c r="X44" s="725"/>
      <c r="Y44" s="725"/>
    </row>
    <row r="45" spans="1:25">
      <c r="A45" s="725"/>
      <c r="B45" s="725"/>
      <c r="C45" s="725"/>
      <c r="D45" s="725"/>
      <c r="E45" s="725"/>
      <c r="F45" s="725"/>
      <c r="G45" s="725"/>
      <c r="H45" s="725"/>
      <c r="I45" s="725"/>
      <c r="J45" s="725"/>
      <c r="K45" s="725"/>
      <c r="L45" s="725"/>
      <c r="M45" s="725"/>
      <c r="N45" s="725"/>
      <c r="O45" s="725"/>
      <c r="P45" s="725"/>
      <c r="Q45" s="725"/>
      <c r="R45" s="725"/>
      <c r="S45" s="725"/>
      <c r="T45" s="725"/>
      <c r="U45" s="725"/>
      <c r="V45" s="725"/>
      <c r="W45" s="725"/>
      <c r="X45" s="725"/>
      <c r="Y45" s="725"/>
    </row>
    <row r="46" spans="1:25" ht="14.25">
      <c r="A46" s="288"/>
    </row>
  </sheetData>
  <sheetProtection algorithmName="SHA-512" hashValue="pjb8KhWzto5O8AvUofirTP75+ef5NSbWKwWzcOm/BAmfsjjSodndKyQYGjACI5uR0q3URHj8LQAVIhSn792XlA==" saltValue="KF4EEGmM6/56tZ4OwviF3g==" spinCount="100000" sheet="1" objects="1" scenarios="1"/>
  <mergeCells count="13">
    <mergeCell ref="A44:Y45"/>
    <mergeCell ref="A4:I4"/>
    <mergeCell ref="Q4:U5"/>
    <mergeCell ref="W4:Y5"/>
    <mergeCell ref="A5:I5"/>
    <mergeCell ref="W6:W9"/>
    <mergeCell ref="X6:X9"/>
    <mergeCell ref="Y6:Y9"/>
    <mergeCell ref="B6:C6"/>
    <mergeCell ref="D6:E6"/>
    <mergeCell ref="H6:I6"/>
    <mergeCell ref="K4:O5"/>
    <mergeCell ref="F6:G6"/>
  </mergeCells>
  <phoneticPr fontId="2"/>
  <dataValidations count="5">
    <dataValidation type="custom" allowBlank="1" showInputMessage="1" showErrorMessage="1" error="休止病床数の上限を上回っています" sqref="R10:R39">
      <formula1>SUM(R10:U10)&lt;=W10</formula1>
    </dataValidation>
    <dataValidation type="whole" operator="greaterThanOrEqual" allowBlank="1" showInputMessage="1" showErrorMessage="1" error="空床数がマイナスになっています" sqref="B10:B39 D10:D39 H10:H39 F10:F39">
      <formula1>C10</formula1>
    </dataValidation>
    <dataValidation type="custom" allowBlank="1" showInputMessage="1" showErrorMessage="1" error="休止病床数の上限を上回っています" sqref="S10:S39">
      <formula1>SUM(R10:U10)&lt;=W10</formula1>
    </dataValidation>
    <dataValidation type="custom" allowBlank="1" showInputMessage="1" showErrorMessage="1" error="休止病床数の上限を上回っています" sqref="T10:T39">
      <formula1>SUM(R10:U10)&lt;=W10</formula1>
    </dataValidation>
    <dataValidation type="custom" allowBlank="1" showInputMessage="1" showErrorMessage="1" error="休止病床数の上限を上回っています" sqref="U10:U39">
      <formula1>SUM(R10:U10)&lt;=W10</formula1>
    </dataValidation>
  </dataValidation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40"/>
  <sheetViews>
    <sheetView view="pageBreakPreview" zoomScaleNormal="100" zoomScaleSheetLayoutView="100" workbookViewId="0">
      <selection activeCell="AU14" sqref="AU14"/>
    </sheetView>
  </sheetViews>
  <sheetFormatPr defaultRowHeight="14.25"/>
  <cols>
    <col min="1" max="48" width="2.625" customWidth="1"/>
  </cols>
  <sheetData>
    <row r="1" spans="1:31" ht="20.100000000000001" customHeight="1">
      <c r="A1" s="545" t="s">
        <v>156</v>
      </c>
      <c r="B1" s="546"/>
      <c r="C1" s="546"/>
      <c r="D1" s="546"/>
      <c r="E1" s="546"/>
      <c r="F1" s="546"/>
      <c r="G1" s="546"/>
      <c r="H1" s="546"/>
      <c r="I1" s="546"/>
      <c r="J1" s="546"/>
      <c r="K1" s="546"/>
      <c r="L1" s="546"/>
      <c r="M1" s="546"/>
      <c r="N1" s="546"/>
      <c r="O1" s="546"/>
      <c r="P1" s="546"/>
      <c r="Q1" s="546"/>
      <c r="R1" s="546"/>
      <c r="S1" s="181"/>
      <c r="T1" s="181"/>
      <c r="U1" s="181"/>
      <c r="V1" s="181"/>
      <c r="W1" s="181"/>
      <c r="X1" s="181"/>
      <c r="Y1" s="181"/>
      <c r="Z1" s="181"/>
      <c r="AA1" s="181"/>
      <c r="AB1" s="181"/>
      <c r="AC1" s="181"/>
      <c r="AD1" s="181"/>
      <c r="AE1" s="181"/>
    </row>
    <row r="2" spans="1:31" ht="20.100000000000001" customHeight="1">
      <c r="A2" s="181"/>
      <c r="B2" s="181"/>
      <c r="C2" s="181"/>
      <c r="D2" s="181"/>
      <c r="E2" s="181"/>
      <c r="F2" s="181"/>
      <c r="G2" s="181"/>
      <c r="H2" s="181"/>
      <c r="I2" s="181"/>
      <c r="J2" s="181"/>
      <c r="K2" s="181"/>
      <c r="L2" s="181"/>
      <c r="M2" s="181"/>
      <c r="N2" s="181"/>
      <c r="O2" s="181"/>
      <c r="P2" s="181"/>
      <c r="Q2" s="181"/>
      <c r="R2" s="181"/>
      <c r="S2" s="181"/>
      <c r="T2" s="181"/>
      <c r="U2" s="181"/>
      <c r="V2" s="181"/>
      <c r="W2" s="547" t="str">
        <f>IF('基礎情報入力シート（要入力）'!D3="","",'基礎情報入力シート（要入力）'!D3)</f>
        <v/>
      </c>
      <c r="X2" s="547"/>
      <c r="Y2" s="547"/>
      <c r="Z2" s="547"/>
      <c r="AA2" s="547"/>
      <c r="AB2" s="547"/>
      <c r="AC2" s="547"/>
      <c r="AD2" s="547"/>
      <c r="AE2" s="547"/>
    </row>
    <row r="3" spans="1:31" ht="20.100000000000001" customHeight="1">
      <c r="A3" s="181"/>
      <c r="B3" s="181"/>
      <c r="C3" s="181"/>
      <c r="D3" s="181"/>
      <c r="E3" s="181"/>
      <c r="F3" s="181"/>
      <c r="G3" s="181"/>
      <c r="H3" s="181"/>
      <c r="I3" s="181"/>
      <c r="J3" s="181"/>
      <c r="K3" s="181"/>
      <c r="L3" s="181"/>
      <c r="M3" s="181"/>
      <c r="N3" s="181"/>
      <c r="O3" s="181"/>
      <c r="P3" s="181"/>
      <c r="Q3" s="181"/>
      <c r="R3" s="181"/>
      <c r="S3" s="181"/>
      <c r="T3" s="181"/>
      <c r="U3" s="181"/>
      <c r="V3" s="181"/>
      <c r="W3" s="547"/>
      <c r="X3" s="547"/>
      <c r="Y3" s="547"/>
      <c r="Z3" s="547"/>
      <c r="AA3" s="547"/>
      <c r="AB3" s="547"/>
      <c r="AC3" s="547"/>
      <c r="AD3" s="547"/>
      <c r="AE3" s="547"/>
    </row>
    <row r="4" spans="1:31" ht="20.100000000000001" customHeight="1">
      <c r="A4" s="548" t="s">
        <v>150</v>
      </c>
      <c r="B4" s="548"/>
      <c r="C4" s="548"/>
      <c r="D4" s="548"/>
      <c r="E4" s="548"/>
      <c r="F4" s="548"/>
      <c r="G4" s="548"/>
      <c r="H4" s="548"/>
      <c r="I4" s="181"/>
      <c r="J4" s="181"/>
      <c r="K4" s="181"/>
      <c r="L4" s="181"/>
      <c r="M4" s="181"/>
      <c r="N4" s="181"/>
      <c r="O4" s="181"/>
      <c r="P4" s="181"/>
      <c r="Q4" s="181"/>
      <c r="R4" s="181"/>
      <c r="S4" s="181"/>
      <c r="T4" s="181"/>
      <c r="U4" s="181"/>
      <c r="V4" s="181"/>
      <c r="W4" s="181"/>
      <c r="X4" s="181"/>
      <c r="Y4" s="181"/>
      <c r="Z4" s="181"/>
      <c r="AA4" s="181"/>
      <c r="AB4" s="181"/>
      <c r="AC4" s="181"/>
      <c r="AD4" s="181"/>
      <c r="AE4" s="181"/>
    </row>
    <row r="5" spans="1:31" ht="20.100000000000001" customHeight="1">
      <c r="A5" s="548"/>
      <c r="B5" s="548"/>
      <c r="C5" s="548"/>
      <c r="D5" s="548"/>
      <c r="E5" s="548"/>
      <c r="F5" s="548"/>
      <c r="G5" s="548"/>
      <c r="H5" s="548"/>
      <c r="I5" s="181"/>
      <c r="J5" s="181"/>
      <c r="K5" s="181"/>
      <c r="L5" s="181"/>
      <c r="M5" s="181"/>
      <c r="N5" s="181"/>
      <c r="O5" s="181"/>
      <c r="P5" s="181"/>
      <c r="Q5" s="181"/>
      <c r="R5" s="181"/>
      <c r="S5" s="181"/>
      <c r="T5" s="181"/>
      <c r="U5" s="181"/>
      <c r="V5" s="181"/>
      <c r="W5" s="181"/>
      <c r="X5" s="181"/>
      <c r="Y5" s="181"/>
      <c r="Z5" s="181"/>
      <c r="AA5" s="181"/>
      <c r="AB5" s="181"/>
      <c r="AC5" s="181"/>
      <c r="AD5" s="181"/>
      <c r="AE5" s="181"/>
    </row>
    <row r="6" spans="1:31" ht="20.100000000000001" customHeight="1">
      <c r="A6" s="181"/>
      <c r="B6" s="181"/>
      <c r="C6" s="181"/>
      <c r="D6" s="181"/>
      <c r="E6" s="181"/>
      <c r="F6" s="181"/>
      <c r="G6" s="181"/>
      <c r="H6" s="181"/>
      <c r="I6" s="181"/>
      <c r="J6" s="181"/>
      <c r="K6" s="181"/>
      <c r="L6" s="181"/>
      <c r="M6" s="181"/>
      <c r="N6" s="548" t="s">
        <v>151</v>
      </c>
      <c r="O6" s="548"/>
      <c r="P6" s="548"/>
      <c r="Q6" s="548"/>
      <c r="R6" s="548"/>
      <c r="S6" s="551">
        <f>'基礎情報入力シート（要入力）'!D5</f>
        <v>0</v>
      </c>
      <c r="T6" s="551"/>
      <c r="U6" s="551"/>
      <c r="V6" s="551"/>
      <c r="W6" s="551"/>
      <c r="X6" s="551"/>
      <c r="Y6" s="551"/>
      <c r="Z6" s="551"/>
      <c r="AA6" s="551"/>
      <c r="AB6" s="551"/>
      <c r="AC6" s="551"/>
      <c r="AD6" s="551"/>
      <c r="AE6" s="551"/>
    </row>
    <row r="7" spans="1:31" ht="20.100000000000001" customHeight="1">
      <c r="A7" s="181"/>
      <c r="B7" s="181"/>
      <c r="C7" s="181"/>
      <c r="D7" s="181"/>
      <c r="E7" s="181"/>
      <c r="F7" s="181"/>
      <c r="G7" s="181"/>
      <c r="H7" s="181"/>
      <c r="I7" s="181"/>
      <c r="J7" s="181"/>
      <c r="K7" s="181"/>
      <c r="L7" s="181"/>
      <c r="M7" s="181"/>
      <c r="N7" s="548"/>
      <c r="O7" s="548"/>
      <c r="P7" s="548"/>
      <c r="Q7" s="548"/>
      <c r="R7" s="548"/>
      <c r="S7" s="551"/>
      <c r="T7" s="551"/>
      <c r="U7" s="551"/>
      <c r="V7" s="551"/>
      <c r="W7" s="551"/>
      <c r="X7" s="551"/>
      <c r="Y7" s="551"/>
      <c r="Z7" s="551"/>
      <c r="AA7" s="551"/>
      <c r="AB7" s="551"/>
      <c r="AC7" s="551"/>
      <c r="AD7" s="551"/>
      <c r="AE7" s="551"/>
    </row>
    <row r="8" spans="1:31" ht="20.100000000000001" customHeight="1">
      <c r="A8" s="181"/>
      <c r="B8" s="181"/>
      <c r="C8" s="181"/>
      <c r="D8" s="181"/>
      <c r="E8" s="181"/>
      <c r="F8" s="181"/>
      <c r="G8" s="181"/>
      <c r="H8" s="181"/>
      <c r="I8" s="181"/>
      <c r="J8" s="181"/>
      <c r="K8" s="181"/>
      <c r="L8" s="181"/>
      <c r="M8" s="181"/>
      <c r="N8" s="549" t="s">
        <v>128</v>
      </c>
      <c r="O8" s="548"/>
      <c r="P8" s="548"/>
      <c r="Q8" s="548"/>
      <c r="R8" s="548"/>
      <c r="S8" s="541">
        <f>'基礎情報入力シート（要入力）'!D6</f>
        <v>0</v>
      </c>
      <c r="T8" s="541"/>
      <c r="U8" s="541"/>
      <c r="V8" s="541"/>
      <c r="W8" s="541"/>
      <c r="X8" s="541"/>
      <c r="Y8" s="541"/>
      <c r="Z8" s="541"/>
      <c r="AA8" s="541"/>
      <c r="AB8" s="541"/>
      <c r="AC8" s="541"/>
      <c r="AD8" s="541"/>
      <c r="AE8" s="541"/>
    </row>
    <row r="9" spans="1:31" ht="20.100000000000001" customHeight="1">
      <c r="A9" s="181"/>
      <c r="B9" s="181"/>
      <c r="C9" s="181"/>
      <c r="D9" s="181"/>
      <c r="E9" s="181"/>
      <c r="F9" s="181"/>
      <c r="G9" s="181"/>
      <c r="H9" s="181"/>
      <c r="I9" s="181"/>
      <c r="J9" s="181"/>
      <c r="K9" s="181"/>
      <c r="L9" s="181"/>
      <c r="M9" s="181"/>
      <c r="N9" s="548"/>
      <c r="O9" s="548"/>
      <c r="P9" s="548"/>
      <c r="Q9" s="548"/>
      <c r="R9" s="548"/>
      <c r="S9" s="541"/>
      <c r="T9" s="541"/>
      <c r="U9" s="541"/>
      <c r="V9" s="541"/>
      <c r="W9" s="541"/>
      <c r="X9" s="541"/>
      <c r="Y9" s="541"/>
      <c r="Z9" s="541"/>
      <c r="AA9" s="541"/>
      <c r="AB9" s="541"/>
      <c r="AC9" s="541"/>
      <c r="AD9" s="541"/>
      <c r="AE9" s="541"/>
    </row>
    <row r="10" spans="1:31" ht="20.100000000000001" customHeight="1">
      <c r="A10" s="181"/>
      <c r="B10" s="181"/>
      <c r="C10" s="181"/>
      <c r="D10" s="181"/>
      <c r="E10" s="181"/>
      <c r="F10" s="181"/>
      <c r="G10" s="181"/>
      <c r="H10" s="181"/>
      <c r="I10" s="181"/>
      <c r="J10" s="181"/>
      <c r="K10" s="181"/>
      <c r="L10" s="181"/>
      <c r="M10" s="181"/>
      <c r="N10" s="550" t="s">
        <v>152</v>
      </c>
      <c r="O10" s="548"/>
      <c r="P10" s="548"/>
      <c r="Q10" s="548"/>
      <c r="R10" s="548"/>
      <c r="S10" s="541">
        <f>'基礎情報入力シート（要入力）'!D7</f>
        <v>0</v>
      </c>
      <c r="T10" s="541"/>
      <c r="U10" s="541"/>
      <c r="V10" s="541"/>
      <c r="W10" s="541"/>
      <c r="X10" s="541"/>
      <c r="Y10" s="541"/>
      <c r="Z10" s="541"/>
      <c r="AA10" s="541"/>
      <c r="AB10" s="541"/>
      <c r="AC10" s="541"/>
      <c r="AD10" s="541"/>
      <c r="AE10" s="541"/>
    </row>
    <row r="11" spans="1:31" ht="20.100000000000001" customHeight="1">
      <c r="A11" s="181"/>
      <c r="B11" s="181"/>
      <c r="C11" s="181"/>
      <c r="D11" s="181"/>
      <c r="E11" s="181"/>
      <c r="F11" s="181"/>
      <c r="G11" s="181"/>
      <c r="H11" s="181"/>
      <c r="I11" s="181"/>
      <c r="J11" s="181"/>
      <c r="K11" s="181"/>
      <c r="L11" s="181"/>
      <c r="M11" s="181"/>
      <c r="N11" s="548"/>
      <c r="O11" s="548"/>
      <c r="P11" s="548"/>
      <c r="Q11" s="548"/>
      <c r="R11" s="548"/>
      <c r="S11" s="541"/>
      <c r="T11" s="541"/>
      <c r="U11" s="541"/>
      <c r="V11" s="541"/>
      <c r="W11" s="541"/>
      <c r="X11" s="541"/>
      <c r="Y11" s="541"/>
      <c r="Z11" s="541"/>
      <c r="AA11" s="541"/>
      <c r="AB11" s="541"/>
      <c r="AC11" s="541"/>
      <c r="AD11" s="541"/>
      <c r="AE11" s="541"/>
    </row>
    <row r="12" spans="1:31" ht="20.100000000000001" customHeight="1">
      <c r="A12" s="181"/>
      <c r="B12" s="181"/>
      <c r="C12" s="181"/>
      <c r="D12" s="181"/>
      <c r="E12" s="181"/>
      <c r="F12" s="181"/>
      <c r="G12" s="181"/>
      <c r="H12" s="181"/>
      <c r="I12" s="181"/>
      <c r="J12" s="181"/>
      <c r="K12" s="181"/>
      <c r="L12" s="181"/>
      <c r="M12" s="181"/>
      <c r="N12" s="181"/>
      <c r="O12" s="181"/>
      <c r="P12" s="181"/>
      <c r="Q12" s="181"/>
      <c r="R12" s="181"/>
      <c r="S12" s="541">
        <f>'基礎情報入力シート（要入力）'!D10</f>
        <v>0</v>
      </c>
      <c r="T12" s="541"/>
      <c r="U12" s="541"/>
      <c r="V12" s="541"/>
      <c r="W12" s="541"/>
      <c r="X12" s="541"/>
      <c r="Y12" s="541"/>
      <c r="Z12" s="541"/>
      <c r="AA12" s="541"/>
      <c r="AB12" s="541"/>
      <c r="AC12" s="541"/>
      <c r="AD12" s="541"/>
      <c r="AE12" s="541"/>
    </row>
    <row r="13" spans="1:31" ht="20.100000000000001" customHeight="1">
      <c r="A13" s="181"/>
      <c r="B13" s="181"/>
      <c r="C13" s="181"/>
      <c r="D13" s="181"/>
      <c r="E13" s="181"/>
      <c r="F13" s="181"/>
      <c r="G13" s="181"/>
      <c r="H13" s="181"/>
      <c r="I13" s="181"/>
      <c r="J13" s="181"/>
      <c r="K13" s="181"/>
      <c r="L13" s="181"/>
      <c r="M13" s="181"/>
      <c r="N13" s="181"/>
      <c r="O13" s="181"/>
      <c r="P13" s="181"/>
      <c r="Q13" s="181"/>
      <c r="R13" s="181"/>
      <c r="S13" s="541"/>
      <c r="T13" s="541"/>
      <c r="U13" s="541"/>
      <c r="V13" s="541"/>
      <c r="W13" s="541"/>
      <c r="X13" s="541"/>
      <c r="Y13" s="541"/>
      <c r="Z13" s="541"/>
      <c r="AA13" s="541"/>
      <c r="AB13" s="541"/>
      <c r="AC13" s="541"/>
      <c r="AD13" s="541"/>
      <c r="AE13" s="541"/>
    </row>
    <row r="14" spans="1:31" ht="20.100000000000001" customHeight="1">
      <c r="A14" s="181"/>
      <c r="B14" s="181"/>
      <c r="C14" s="181"/>
      <c r="D14" s="181"/>
      <c r="E14" s="181"/>
      <c r="F14" s="181"/>
      <c r="G14" s="181"/>
      <c r="H14" s="181"/>
      <c r="I14" s="181"/>
      <c r="J14" s="181"/>
      <c r="K14" s="181"/>
      <c r="L14" s="181"/>
      <c r="M14" s="181"/>
      <c r="N14" s="181"/>
      <c r="O14" s="181"/>
      <c r="P14" s="181"/>
      <c r="Q14" s="181"/>
      <c r="R14" s="181"/>
      <c r="S14" s="542">
        <f>'基礎情報入力シート（要入力）'!D8</f>
        <v>0</v>
      </c>
      <c r="T14" s="542"/>
      <c r="U14" s="542"/>
      <c r="V14" s="542"/>
      <c r="W14" s="542"/>
      <c r="X14" s="542"/>
      <c r="Y14" s="542"/>
      <c r="Z14" s="542"/>
      <c r="AA14" s="542"/>
      <c r="AB14" s="542"/>
      <c r="AC14" s="542"/>
      <c r="AD14" s="542"/>
      <c r="AE14" s="542"/>
    </row>
    <row r="15" spans="1:31" ht="20.100000000000001" customHeight="1">
      <c r="A15" s="181"/>
      <c r="B15" s="181"/>
      <c r="C15" s="181"/>
      <c r="D15" s="181"/>
      <c r="E15" s="181"/>
      <c r="F15" s="181"/>
      <c r="G15" s="181"/>
      <c r="H15" s="181"/>
      <c r="I15" s="181"/>
      <c r="J15" s="181"/>
      <c r="K15" s="181"/>
      <c r="L15" s="181"/>
      <c r="M15" s="181"/>
      <c r="N15" s="181"/>
      <c r="O15" s="181"/>
      <c r="P15" s="181"/>
      <c r="Q15" s="181"/>
      <c r="R15" s="181"/>
      <c r="S15" s="542"/>
      <c r="T15" s="542"/>
      <c r="U15" s="542"/>
      <c r="V15" s="542"/>
      <c r="W15" s="542"/>
      <c r="X15" s="542"/>
      <c r="Y15" s="542"/>
      <c r="Z15" s="542"/>
      <c r="AA15" s="542"/>
      <c r="AB15" s="542"/>
      <c r="AC15" s="542"/>
      <c r="AD15" s="542"/>
      <c r="AE15" s="542"/>
    </row>
    <row r="16" spans="1:31" ht="20.100000000000001" customHeight="1">
      <c r="A16" s="543" t="s">
        <v>375</v>
      </c>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row>
    <row r="17" spans="1:31" ht="20.100000000000001" customHeight="1">
      <c r="A17" s="544"/>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row>
    <row r="18" spans="1:31" ht="20.100000000000001" customHeight="1">
      <c r="A18" s="544"/>
      <c r="B18" s="544"/>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row>
    <row r="19" spans="1:31" ht="20.100000000000001" customHeight="1">
      <c r="A19" s="544"/>
      <c r="B19" s="544"/>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row>
    <row r="20" spans="1:31" ht="20.100000000000001" customHeight="1">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row>
    <row r="21" spans="1:31" ht="20.100000000000001" customHeight="1">
      <c r="A21" s="181"/>
      <c r="B21" s="181" t="s">
        <v>376</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row>
    <row r="22" spans="1:31" ht="20.100000000000001" customHeight="1">
      <c r="A22" s="181" t="s">
        <v>157</v>
      </c>
      <c r="B22" s="181" t="s">
        <v>158</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row>
    <row r="23" spans="1:31" ht="20.100000000000001" customHeight="1">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row>
    <row r="24" spans="1:31" ht="20.100000000000001" customHeight="1">
      <c r="A24" s="181"/>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row>
    <row r="25" spans="1:31" ht="20.100000000000001" customHeight="1">
      <c r="A25" s="181"/>
      <c r="B25" s="181" t="s">
        <v>377</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row>
    <row r="26" spans="1:31" ht="20.100000000000001" customHeight="1">
      <c r="A26" s="181"/>
      <c r="B26" s="181" t="s">
        <v>153</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row>
    <row r="27" spans="1:31" ht="20.100000000000001"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row>
    <row r="28" spans="1:31" ht="20.100000000000001" customHeigh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row>
    <row r="29" spans="1:31" ht="20.100000000000001"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row>
    <row r="30" spans="1:31" ht="20.100000000000001" customHeight="1">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row>
    <row r="31" spans="1:31" ht="20.100000000000001" customHeight="1">
      <c r="A31" s="181"/>
      <c r="B31" s="181" t="s">
        <v>154</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row>
    <row r="32" spans="1:31" ht="20.100000000000001" customHeight="1">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row>
    <row r="33" spans="1:31" ht="20.100000000000001" customHeight="1">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row>
    <row r="34" spans="1:31" ht="20.100000000000001" customHeight="1">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row>
    <row r="35" spans="1:31" ht="20.100000000000001" customHeight="1">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row>
    <row r="36" spans="1:31" ht="20.100000000000001" customHeight="1">
      <c r="A36" s="181"/>
      <c r="B36" s="181" t="s">
        <v>155</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row>
    <row r="37" spans="1:31">
      <c r="A37" s="181"/>
      <c r="B37" s="181"/>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181"/>
    </row>
    <row r="38" spans="1:31">
      <c r="A38" s="181"/>
      <c r="B38" s="181"/>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181"/>
    </row>
    <row r="39" spans="1:31">
      <c r="A39" s="181"/>
      <c r="B39" s="181"/>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181"/>
    </row>
    <row r="40" spans="1:31">
      <c r="A40" s="181"/>
      <c r="B40" s="181"/>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181"/>
    </row>
  </sheetData>
  <sheetProtection algorithmName="SHA-512" hashValue="fr/SCLskCV36psxy41Od+7dQ3VmXCx9wkRS6e32bqQQvheuJZTLLcs6pUXSUG8El68bT0EcTm/SKjOYLLF+FXg==" saltValue="t5lMfEwVAfTq74nAr3QpiQ==" spinCount="100000" sheet="1" objects="1" scenarios="1"/>
  <mergeCells count="13">
    <mergeCell ref="C37:AD40"/>
    <mergeCell ref="S12:AE13"/>
    <mergeCell ref="S14:AE15"/>
    <mergeCell ref="A16:AE19"/>
    <mergeCell ref="A1:R1"/>
    <mergeCell ref="W2:AE3"/>
    <mergeCell ref="A4:H5"/>
    <mergeCell ref="N6:R7"/>
    <mergeCell ref="N8:R9"/>
    <mergeCell ref="N10:R11"/>
    <mergeCell ref="S6:AE7"/>
    <mergeCell ref="S8:AE9"/>
    <mergeCell ref="S10:AE11"/>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M50"/>
  <sheetViews>
    <sheetView view="pageBreakPreview" zoomScaleNormal="85" zoomScaleSheetLayoutView="100" workbookViewId="0">
      <selection activeCell="C1" sqref="C1:D1"/>
    </sheetView>
  </sheetViews>
  <sheetFormatPr defaultColWidth="9" defaultRowHeight="13.5"/>
  <cols>
    <col min="1" max="1" width="44.375" style="105" customWidth="1"/>
    <col min="2" max="3" width="14.625" style="105" customWidth="1"/>
    <col min="4" max="4" width="36.625" style="105" customWidth="1"/>
    <col min="5" max="5" width="9" style="105"/>
    <col min="6" max="13" width="9" style="105" hidden="1" customWidth="1"/>
    <col min="14" max="16384" width="9" style="105"/>
  </cols>
  <sheetData>
    <row r="1" spans="1:12" ht="20.100000000000001" customHeight="1">
      <c r="B1" s="9" t="s">
        <v>52</v>
      </c>
      <c r="C1" s="739">
        <f>'基礎情報入力シート（要入力）'!D7</f>
        <v>0</v>
      </c>
      <c r="D1" s="739"/>
    </row>
    <row r="2" spans="1:12" ht="20.100000000000001" customHeight="1">
      <c r="B2" s="5"/>
      <c r="C2" s="739">
        <f>'基礎情報入力シート（要入力）'!D10</f>
        <v>0</v>
      </c>
      <c r="D2" s="739"/>
    </row>
    <row r="3" spans="1:12" ht="26.25" customHeight="1">
      <c r="A3" s="740" t="s">
        <v>220</v>
      </c>
      <c r="B3" s="740"/>
      <c r="C3" s="740"/>
      <c r="D3" s="740"/>
      <c r="L3" s="105" t="s">
        <v>221</v>
      </c>
    </row>
    <row r="4" spans="1:12" ht="20.100000000000001" customHeight="1">
      <c r="A4" s="230" t="s">
        <v>222</v>
      </c>
      <c r="B4" s="741" t="s">
        <v>256</v>
      </c>
      <c r="C4" s="742"/>
      <c r="D4" s="743"/>
      <c r="L4" s="105" t="s">
        <v>223</v>
      </c>
    </row>
    <row r="5" spans="1:12" ht="20.100000000000001" customHeight="1">
      <c r="A5" s="231" t="s">
        <v>224</v>
      </c>
      <c r="B5" s="738" t="s">
        <v>226</v>
      </c>
      <c r="C5" s="738"/>
      <c r="D5" s="738"/>
      <c r="G5" s="105" t="s">
        <v>225</v>
      </c>
      <c r="H5" s="105" t="s">
        <v>226</v>
      </c>
      <c r="L5" s="105" t="s">
        <v>227</v>
      </c>
    </row>
    <row r="6" spans="1:12" ht="20.100000000000001" customHeight="1">
      <c r="A6" s="231" t="s">
        <v>295</v>
      </c>
      <c r="B6" s="744">
        <f>'基礎情報入力シート（要入力）'!D10</f>
        <v>0</v>
      </c>
      <c r="C6" s="744"/>
      <c r="D6" s="744"/>
      <c r="L6" s="105" t="s">
        <v>228</v>
      </c>
    </row>
    <row r="7" spans="1:12">
      <c r="A7" s="745" t="s">
        <v>229</v>
      </c>
      <c r="B7" s="748" t="s">
        <v>230</v>
      </c>
      <c r="C7" s="749"/>
      <c r="D7" s="341"/>
      <c r="G7" s="105" t="s">
        <v>231</v>
      </c>
      <c r="H7" s="105" t="s">
        <v>232</v>
      </c>
      <c r="I7" s="105" t="s">
        <v>233</v>
      </c>
      <c r="J7" s="105" t="s">
        <v>234</v>
      </c>
      <c r="L7" s="105" t="s">
        <v>235</v>
      </c>
    </row>
    <row r="8" spans="1:12">
      <c r="A8" s="746"/>
      <c r="B8" s="748" t="s">
        <v>232</v>
      </c>
      <c r="C8" s="749"/>
      <c r="D8" s="341"/>
      <c r="L8" s="105" t="s">
        <v>236</v>
      </c>
    </row>
    <row r="9" spans="1:12">
      <c r="A9" s="746"/>
      <c r="B9" s="748" t="s">
        <v>233</v>
      </c>
      <c r="C9" s="749"/>
      <c r="D9" s="341"/>
      <c r="L9" s="105" t="s">
        <v>237</v>
      </c>
    </row>
    <row r="10" spans="1:12">
      <c r="A10" s="747"/>
      <c r="B10" s="748" t="s">
        <v>234</v>
      </c>
      <c r="C10" s="749"/>
      <c r="D10" s="341"/>
      <c r="L10" s="105" t="s">
        <v>238</v>
      </c>
    </row>
    <row r="11" spans="1:12" ht="38.25" customHeight="1">
      <c r="A11" s="232" t="s">
        <v>239</v>
      </c>
      <c r="B11" s="738"/>
      <c r="C11" s="738"/>
      <c r="D11" s="738"/>
      <c r="G11" s="105" t="s">
        <v>240</v>
      </c>
      <c r="H11" s="105" t="s">
        <v>241</v>
      </c>
      <c r="L11" s="105" t="s">
        <v>242</v>
      </c>
    </row>
    <row r="12" spans="1:12" ht="38.25" customHeight="1">
      <c r="A12" s="733" t="s">
        <v>243</v>
      </c>
      <c r="B12" s="733"/>
      <c r="C12" s="733"/>
      <c r="D12" s="733"/>
      <c r="G12" s="105" t="s">
        <v>240</v>
      </c>
      <c r="H12" s="105" t="s">
        <v>241</v>
      </c>
      <c r="L12" s="105" t="s">
        <v>244</v>
      </c>
    </row>
    <row r="13" spans="1:12">
      <c r="A13" s="734" t="s">
        <v>245</v>
      </c>
      <c r="B13" s="736" t="s">
        <v>246</v>
      </c>
      <c r="C13" s="737"/>
      <c r="D13" s="341"/>
      <c r="L13" s="105" t="s">
        <v>247</v>
      </c>
    </row>
    <row r="14" spans="1:12" ht="21.75" customHeight="1">
      <c r="A14" s="735"/>
      <c r="B14" s="736" t="s">
        <v>248</v>
      </c>
      <c r="C14" s="737"/>
      <c r="D14" s="341"/>
      <c r="L14" s="105" t="s">
        <v>249</v>
      </c>
    </row>
    <row r="15" spans="1:12">
      <c r="A15" s="735"/>
      <c r="B15" s="736" t="s">
        <v>250</v>
      </c>
      <c r="C15" s="737"/>
      <c r="D15" s="341"/>
      <c r="G15" s="105" t="s">
        <v>251</v>
      </c>
      <c r="H15" s="105" t="s">
        <v>241</v>
      </c>
      <c r="L15" s="105" t="s">
        <v>252</v>
      </c>
    </row>
    <row r="16" spans="1:12">
      <c r="A16" s="735"/>
      <c r="B16" s="736" t="s">
        <v>253</v>
      </c>
      <c r="C16" s="737"/>
      <c r="D16" s="341"/>
      <c r="L16" s="105" t="s">
        <v>254</v>
      </c>
    </row>
    <row r="17" spans="1:12" ht="68.45" customHeight="1">
      <c r="A17" s="232" t="s">
        <v>255</v>
      </c>
      <c r="B17" s="732"/>
      <c r="C17" s="732"/>
      <c r="D17" s="732"/>
      <c r="L17" s="105" t="s">
        <v>256</v>
      </c>
    </row>
    <row r="18" spans="1:12" ht="27">
      <c r="A18" s="232" t="s">
        <v>257</v>
      </c>
      <c r="B18" s="732"/>
      <c r="C18" s="732"/>
      <c r="D18" s="732"/>
      <c r="L18" s="105" t="s">
        <v>258</v>
      </c>
    </row>
    <row r="19" spans="1:12" ht="54">
      <c r="A19" s="232" t="s">
        <v>361</v>
      </c>
      <c r="B19" s="732"/>
      <c r="C19" s="732"/>
      <c r="D19" s="732"/>
      <c r="L19" s="105" t="s">
        <v>259</v>
      </c>
    </row>
    <row r="20" spans="1:12">
      <c r="A20" s="233" t="s">
        <v>260</v>
      </c>
      <c r="L20" s="105" t="s">
        <v>261</v>
      </c>
    </row>
    <row r="21" spans="1:12">
      <c r="A21" s="233" t="s">
        <v>262</v>
      </c>
      <c r="G21" s="105" t="s">
        <v>263</v>
      </c>
      <c r="H21" s="105" t="s">
        <v>264</v>
      </c>
      <c r="L21" s="105" t="s">
        <v>265</v>
      </c>
    </row>
    <row r="22" spans="1:12">
      <c r="A22" s="233"/>
      <c r="L22" s="105" t="s">
        <v>266</v>
      </c>
    </row>
    <row r="23" spans="1:12">
      <c r="A23" s="233"/>
      <c r="L23" s="105" t="s">
        <v>267</v>
      </c>
    </row>
    <row r="24" spans="1:12">
      <c r="A24" s="233"/>
      <c r="L24" s="105" t="s">
        <v>268</v>
      </c>
    </row>
    <row r="25" spans="1:12">
      <c r="A25" s="233"/>
      <c r="L25" s="105" t="s">
        <v>269</v>
      </c>
    </row>
    <row r="26" spans="1:12">
      <c r="A26" s="233"/>
      <c r="L26" s="105" t="s">
        <v>270</v>
      </c>
    </row>
    <row r="27" spans="1:12">
      <c r="L27" s="105" t="s">
        <v>271</v>
      </c>
    </row>
    <row r="28" spans="1:12">
      <c r="L28" s="105" t="s">
        <v>272</v>
      </c>
    </row>
    <row r="29" spans="1:12">
      <c r="L29" s="105" t="s">
        <v>273</v>
      </c>
    </row>
    <row r="30" spans="1:12">
      <c r="L30" s="105" t="s">
        <v>274</v>
      </c>
    </row>
    <row r="31" spans="1:12">
      <c r="L31" s="105" t="s">
        <v>275</v>
      </c>
    </row>
    <row r="32" spans="1:12">
      <c r="L32" s="105" t="s">
        <v>276</v>
      </c>
    </row>
    <row r="33" spans="12:12">
      <c r="L33" s="105" t="s">
        <v>277</v>
      </c>
    </row>
    <row r="34" spans="12:12">
      <c r="L34" s="105" t="s">
        <v>278</v>
      </c>
    </row>
    <row r="35" spans="12:12">
      <c r="L35" s="105" t="s">
        <v>279</v>
      </c>
    </row>
    <row r="36" spans="12:12">
      <c r="L36" s="105" t="s">
        <v>280</v>
      </c>
    </row>
    <row r="37" spans="12:12">
      <c r="L37" s="105" t="s">
        <v>281</v>
      </c>
    </row>
    <row r="38" spans="12:12">
      <c r="L38" s="105" t="s">
        <v>282</v>
      </c>
    </row>
    <row r="39" spans="12:12">
      <c r="L39" s="105" t="s">
        <v>283</v>
      </c>
    </row>
    <row r="40" spans="12:12">
      <c r="L40" s="105" t="s">
        <v>284</v>
      </c>
    </row>
    <row r="41" spans="12:12">
      <c r="L41" s="105" t="s">
        <v>285</v>
      </c>
    </row>
    <row r="42" spans="12:12">
      <c r="L42" s="105" t="s">
        <v>286</v>
      </c>
    </row>
    <row r="43" spans="12:12">
      <c r="L43" s="105" t="s">
        <v>287</v>
      </c>
    </row>
    <row r="44" spans="12:12">
      <c r="L44" s="105" t="s">
        <v>288</v>
      </c>
    </row>
    <row r="45" spans="12:12">
      <c r="L45" s="105" t="s">
        <v>289</v>
      </c>
    </row>
    <row r="46" spans="12:12">
      <c r="L46" s="105" t="s">
        <v>290</v>
      </c>
    </row>
    <row r="47" spans="12:12">
      <c r="L47" s="105" t="s">
        <v>291</v>
      </c>
    </row>
    <row r="48" spans="12:12">
      <c r="L48" s="105" t="s">
        <v>292</v>
      </c>
    </row>
    <row r="49" spans="12:12">
      <c r="L49" s="105" t="s">
        <v>293</v>
      </c>
    </row>
    <row r="50" spans="12:12">
      <c r="L50" s="105" t="s">
        <v>294</v>
      </c>
    </row>
  </sheetData>
  <sheetProtection algorithmName="SHA-512" hashValue="cKF3XCv4f1KlAPfIOyKJgunYGJCqGDsViMZLiLqHk9w+T8nQuk6Qjddo3DRs44XsarLF+ZznbznD9+ZZXNM7ZQ==" saltValue="HiMQ2TW0+rzVHIalUD2Zdw==" spinCount="100000" sheet="1" objects="1" scenarios="1"/>
  <mergeCells count="21">
    <mergeCell ref="B11:D11"/>
    <mergeCell ref="C1:D1"/>
    <mergeCell ref="C2:D2"/>
    <mergeCell ref="A3:D3"/>
    <mergeCell ref="B4:D4"/>
    <mergeCell ref="B5:D5"/>
    <mergeCell ref="B6:D6"/>
    <mergeCell ref="A7:A10"/>
    <mergeCell ref="B7:C7"/>
    <mergeCell ref="B8:C8"/>
    <mergeCell ref="B9:C9"/>
    <mergeCell ref="B10:C10"/>
    <mergeCell ref="B17:D17"/>
    <mergeCell ref="B18:D18"/>
    <mergeCell ref="B19:D19"/>
    <mergeCell ref="A12:D12"/>
    <mergeCell ref="A13:A16"/>
    <mergeCell ref="B13:C13"/>
    <mergeCell ref="B14:C14"/>
    <mergeCell ref="B15:C15"/>
    <mergeCell ref="B16:C16"/>
  </mergeCells>
  <phoneticPr fontId="2"/>
  <dataValidations count="4">
    <dataValidation type="list" allowBlank="1" showInputMessage="1" showErrorMessage="1" sqref="B4:D4">
      <formula1>$L$4:$L$50</formula1>
    </dataValidation>
    <dataValidation type="list" allowBlank="1" showInputMessage="1" showErrorMessage="1" sqref="D13:D16 D7:D10">
      <formula1>$G$15:$H$15</formula1>
    </dataValidation>
    <dataValidation type="list" allowBlank="1" showInputMessage="1" showErrorMessage="1" sqref="B11:D11">
      <formula1>$G$11:$H$11</formula1>
    </dataValidation>
    <dataValidation type="list" allowBlank="1" showInputMessage="1" showErrorMessage="1" sqref="B5">
      <formula1>$G$5:$H$5</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F28"/>
  <sheetViews>
    <sheetView view="pageBreakPreview" zoomScaleNormal="70" zoomScaleSheetLayoutView="100" workbookViewId="0">
      <selection activeCell="L18" sqref="L18"/>
    </sheetView>
  </sheetViews>
  <sheetFormatPr defaultColWidth="8.125" defaultRowHeight="14.25"/>
  <cols>
    <col min="1" max="2" width="21.25" style="252" customWidth="1"/>
    <col min="3" max="3" width="3.25" style="252" customWidth="1"/>
    <col min="4" max="5" width="21.25" style="252" customWidth="1"/>
    <col min="6" max="6" width="3.25" style="252" customWidth="1"/>
    <col min="7" max="8" width="8.125" style="252"/>
    <col min="9" max="9" width="11.5" style="252" bestFit="1" customWidth="1"/>
    <col min="10" max="16384" width="8.125" style="252"/>
  </cols>
  <sheetData>
    <row r="1" spans="1:6" ht="20.100000000000001" customHeight="1"/>
    <row r="2" spans="1:6" ht="32.25" customHeight="1">
      <c r="A2" s="644" t="s">
        <v>441</v>
      </c>
      <c r="B2" s="644"/>
      <c r="C2" s="644"/>
      <c r="D2" s="644"/>
      <c r="E2" s="644"/>
      <c r="F2" s="644"/>
    </row>
    <row r="4" spans="1:6" ht="20.100000000000001" customHeight="1">
      <c r="A4" s="285"/>
    </row>
    <row r="5" spans="1:6" ht="20.100000000000001" customHeight="1">
      <c r="A5" s="252" t="s">
        <v>328</v>
      </c>
    </row>
    <row r="6" spans="1:6" ht="20.100000000000001" customHeight="1">
      <c r="A6" s="645" t="s">
        <v>327</v>
      </c>
      <c r="B6" s="646"/>
      <c r="C6" s="301"/>
      <c r="D6" s="646" t="s">
        <v>326</v>
      </c>
      <c r="E6" s="647"/>
      <c r="F6" s="266"/>
    </row>
    <row r="7" spans="1:6" ht="20.100000000000001" customHeight="1">
      <c r="A7" s="284" t="s">
        <v>325</v>
      </c>
      <c r="B7" s="646" t="s">
        <v>324</v>
      </c>
      <c r="C7" s="648"/>
      <c r="D7" s="299" t="s">
        <v>325</v>
      </c>
      <c r="E7" s="300" t="s">
        <v>324</v>
      </c>
      <c r="F7" s="266"/>
    </row>
    <row r="8" spans="1:6" ht="30" customHeight="1">
      <c r="A8" s="283" t="s">
        <v>323</v>
      </c>
      <c r="B8" s="280">
        <f>別紙２!G10</f>
        <v>0</v>
      </c>
      <c r="C8" s="282"/>
      <c r="D8" s="281" t="s">
        <v>322</v>
      </c>
      <c r="E8" s="280">
        <f>別紙２!C10</f>
        <v>0</v>
      </c>
      <c r="F8" s="271"/>
    </row>
    <row r="9" spans="1:6" ht="30" customHeight="1">
      <c r="A9" s="278" t="s">
        <v>321</v>
      </c>
      <c r="B9" s="328">
        <f>E8-(B8+B10+B11)</f>
        <v>0</v>
      </c>
      <c r="C9" s="271"/>
      <c r="D9" s="279"/>
      <c r="E9" s="272"/>
      <c r="F9" s="271"/>
    </row>
    <row r="10" spans="1:6" ht="30" customHeight="1">
      <c r="A10" s="278" t="s">
        <v>320</v>
      </c>
      <c r="B10" s="286"/>
      <c r="C10" s="271"/>
      <c r="D10" s="273"/>
      <c r="E10" s="272"/>
      <c r="F10" s="271"/>
    </row>
    <row r="11" spans="1:6" ht="30" customHeight="1">
      <c r="A11" s="278" t="s">
        <v>319</v>
      </c>
      <c r="B11" s="286"/>
      <c r="C11" s="271"/>
      <c r="D11" s="273"/>
      <c r="E11" s="272"/>
      <c r="F11" s="271"/>
    </row>
    <row r="12" spans="1:6" ht="20.100000000000001" customHeight="1">
      <c r="A12" s="277"/>
      <c r="B12" s="272"/>
      <c r="C12" s="271"/>
      <c r="D12" s="269"/>
      <c r="E12" s="272"/>
      <c r="F12" s="271"/>
    </row>
    <row r="13" spans="1:6" ht="20.100000000000001" customHeight="1">
      <c r="A13" s="273"/>
      <c r="B13" s="272"/>
      <c r="C13" s="271"/>
      <c r="D13" s="276"/>
      <c r="E13" s="272"/>
      <c r="F13" s="271"/>
    </row>
    <row r="14" spans="1:6" ht="20.100000000000001" customHeight="1">
      <c r="A14" s="273"/>
      <c r="B14" s="275"/>
      <c r="C14" s="271"/>
      <c r="D14" s="273"/>
      <c r="E14" s="272"/>
      <c r="F14" s="271"/>
    </row>
    <row r="15" spans="1:6" ht="20.100000000000001" customHeight="1">
      <c r="A15" s="273"/>
      <c r="B15" s="272"/>
      <c r="C15" s="271"/>
      <c r="D15" s="269"/>
      <c r="E15" s="272"/>
      <c r="F15" s="271"/>
    </row>
    <row r="16" spans="1:6" ht="20.100000000000001" customHeight="1">
      <c r="A16" s="273"/>
      <c r="B16" s="274"/>
      <c r="C16" s="271"/>
      <c r="D16" s="273"/>
      <c r="E16" s="272"/>
      <c r="F16" s="271"/>
    </row>
    <row r="17" spans="1:6" ht="20.100000000000001" customHeight="1">
      <c r="A17" s="273"/>
      <c r="B17" s="272"/>
      <c r="C17" s="271"/>
      <c r="D17" s="273"/>
      <c r="E17" s="272"/>
      <c r="F17" s="271"/>
    </row>
    <row r="18" spans="1:6" ht="20.100000000000001" customHeight="1">
      <c r="A18" s="273"/>
      <c r="B18" s="272"/>
      <c r="C18" s="271"/>
      <c r="D18" s="273"/>
      <c r="E18" s="272"/>
      <c r="F18" s="271"/>
    </row>
    <row r="19" spans="1:6" ht="20.100000000000001" customHeight="1">
      <c r="A19" s="270"/>
      <c r="B19" s="268"/>
      <c r="C19" s="267"/>
      <c r="D19" s="269"/>
      <c r="E19" s="268"/>
      <c r="F19" s="267"/>
    </row>
    <row r="20" spans="1:6" ht="20.100000000000001" customHeight="1">
      <c r="A20" s="299" t="s">
        <v>318</v>
      </c>
      <c r="B20" s="265">
        <f>SUM(B8:B19)</f>
        <v>0</v>
      </c>
      <c r="C20" s="266" t="s">
        <v>317</v>
      </c>
      <c r="D20" s="299" t="s">
        <v>318</v>
      </c>
      <c r="E20" s="265">
        <f>SUM(E8:E19)</f>
        <v>0</v>
      </c>
      <c r="F20" s="264" t="s">
        <v>317</v>
      </c>
    </row>
    <row r="21" spans="1:6" ht="20.100000000000001" customHeight="1">
      <c r="A21" s="262"/>
      <c r="B21" s="263"/>
      <c r="C21" s="261"/>
      <c r="D21" s="262"/>
      <c r="E21" s="261"/>
      <c r="F21" s="261"/>
    </row>
    <row r="22" spans="1:6" ht="20.100000000000001" customHeight="1">
      <c r="B22" s="259" t="s">
        <v>316</v>
      </c>
    </row>
    <row r="23" spans="1:6" ht="20.100000000000001" customHeight="1">
      <c r="A23" s="260"/>
    </row>
    <row r="24" spans="1:6" ht="20.100000000000001" customHeight="1">
      <c r="A24" s="259"/>
      <c r="D24" s="257"/>
    </row>
    <row r="25" spans="1:6" ht="20.100000000000001" customHeight="1">
      <c r="A25" s="259"/>
      <c r="B25" s="258" t="str">
        <f>IF('基礎情報入力シート（要入力）'!D3="","",'基礎情報入力シート（要入力）'!D3)</f>
        <v/>
      </c>
      <c r="D25" s="257"/>
    </row>
    <row r="26" spans="1:6" ht="20.100000000000001" customHeight="1">
      <c r="B26" s="256"/>
      <c r="C26" s="256"/>
      <c r="D26" s="643" t="str">
        <f>IF('基礎情報入力シート（要入力）'!D10="","氏名又は法人名称",'基礎情報入力シート（要入力）'!D10)</f>
        <v>氏名又は法人名称</v>
      </c>
      <c r="E26" s="643"/>
    </row>
    <row r="27" spans="1:6" ht="20.100000000000001" customHeight="1">
      <c r="B27" s="255"/>
      <c r="C27" s="254"/>
      <c r="D27" s="643" t="str">
        <f>IF('基礎情報入力シート（要入力）'!D8="","",'基礎情報入力シート（要入力）'!D8)</f>
        <v/>
      </c>
      <c r="E27" s="643"/>
    </row>
    <row r="28" spans="1:6" ht="20.100000000000001" customHeight="1">
      <c r="D28" s="253" t="s">
        <v>315</v>
      </c>
    </row>
  </sheetData>
  <sheetProtection algorithmName="SHA-512" hashValue="tDpw/S9okw4qKs27xwyD45jVya4OgMrwZOlkjau6EyrCBerE6aN992fx60MdyXnEl+BoGBHCzmknjhx3kLBROw==" saltValue="lcjj0DyQC7itliCO0nzYDA==" spinCount="100000" sheet="1" objects="1" scenarios="1"/>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8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B1:M51"/>
  <sheetViews>
    <sheetView view="pageBreakPreview" zoomScale="115" zoomScaleNormal="100" zoomScaleSheetLayoutView="115" workbookViewId="0">
      <selection activeCell="S13" sqref="S13"/>
    </sheetView>
  </sheetViews>
  <sheetFormatPr defaultRowHeight="14.25"/>
  <cols>
    <col min="1" max="1" width="2.625" customWidth="1"/>
    <col min="2" max="2" width="7.5" customWidth="1"/>
    <col min="3" max="3" width="6.125" customWidth="1"/>
    <col min="4" max="5" width="4.625" customWidth="1"/>
    <col min="9" max="13" width="5.625" customWidth="1"/>
  </cols>
  <sheetData>
    <row r="1" spans="2:13" ht="29.25" customHeight="1"/>
    <row r="2" spans="2:13" ht="24.95" customHeight="1">
      <c r="B2" s="753" t="s">
        <v>382</v>
      </c>
      <c r="C2" s="754"/>
      <c r="D2" s="754"/>
      <c r="E2" s="754"/>
      <c r="F2" s="754"/>
      <c r="G2" s="754"/>
      <c r="H2" s="754"/>
      <c r="I2" s="754"/>
      <c r="J2" s="754"/>
      <c r="K2" s="754"/>
      <c r="L2" s="754"/>
      <c r="M2" s="754"/>
    </row>
    <row r="3" spans="2:13">
      <c r="B3" s="366"/>
      <c r="C3" s="366"/>
      <c r="D3" s="366"/>
      <c r="E3" s="366"/>
      <c r="F3" s="366"/>
      <c r="G3" s="366"/>
      <c r="H3" s="366"/>
      <c r="I3" s="366"/>
      <c r="J3" s="366"/>
      <c r="K3" s="366"/>
      <c r="L3" s="366"/>
      <c r="M3" s="366"/>
    </row>
    <row r="4" spans="2:13" ht="20.100000000000001" customHeight="1">
      <c r="B4" s="366"/>
      <c r="C4" s="366"/>
      <c r="D4" s="366"/>
      <c r="E4" s="366"/>
      <c r="F4" s="367" t="s">
        <v>383</v>
      </c>
      <c r="G4" s="755">
        <f>'基礎情報入力シート（要入力）'!D10</f>
        <v>0</v>
      </c>
      <c r="H4" s="756"/>
      <c r="I4" s="756"/>
      <c r="J4" s="756"/>
      <c r="K4" s="756"/>
      <c r="L4" s="757"/>
      <c r="M4" s="758"/>
    </row>
    <row r="5" spans="2:13" ht="20.100000000000001" customHeight="1">
      <c r="B5" s="366"/>
      <c r="C5" s="366"/>
      <c r="D5" s="366"/>
      <c r="E5" s="366"/>
      <c r="F5" s="368" t="s">
        <v>122</v>
      </c>
      <c r="G5" s="755">
        <f>'基礎情報入力シート（要入力）'!D14</f>
        <v>0</v>
      </c>
      <c r="H5" s="756"/>
      <c r="I5" s="756"/>
      <c r="J5" s="756"/>
      <c r="K5" s="756"/>
      <c r="L5" s="757"/>
      <c r="M5" s="758"/>
    </row>
    <row r="6" spans="2:13" ht="20.100000000000001" customHeight="1">
      <c r="B6" s="366"/>
      <c r="C6" s="366"/>
      <c r="D6" s="366"/>
      <c r="E6" s="366"/>
      <c r="F6" s="369" t="s">
        <v>120</v>
      </c>
      <c r="G6" s="755">
        <f>'基礎情報入力シート（要入力）'!D15</f>
        <v>0</v>
      </c>
      <c r="H6" s="756"/>
      <c r="I6" s="756"/>
      <c r="J6" s="756"/>
      <c r="K6" s="756"/>
      <c r="L6" s="757"/>
      <c r="M6" s="758"/>
    </row>
    <row r="7" spans="2:13" ht="36" customHeight="1">
      <c r="B7" s="366" t="s">
        <v>384</v>
      </c>
      <c r="C7" s="366"/>
      <c r="D7" s="366"/>
      <c r="E7" s="366"/>
      <c r="F7" s="366"/>
      <c r="G7" s="366"/>
      <c r="H7" s="366"/>
      <c r="I7" s="370"/>
      <c r="J7" s="370"/>
      <c r="K7" s="370"/>
      <c r="L7" s="370"/>
      <c r="M7" s="370"/>
    </row>
    <row r="8" spans="2:13" ht="24.95" customHeight="1">
      <c r="B8" s="759" t="s">
        <v>385</v>
      </c>
      <c r="C8" s="759"/>
      <c r="D8" s="759"/>
      <c r="E8" s="759"/>
      <c r="F8" s="759"/>
      <c r="G8" s="759"/>
      <c r="H8" s="759"/>
      <c r="I8" s="759"/>
      <c r="J8" s="759"/>
      <c r="K8" s="759"/>
      <c r="L8" s="759"/>
      <c r="M8" s="759"/>
    </row>
    <row r="9" spans="2:13" ht="24.95" customHeight="1">
      <c r="B9" s="759"/>
      <c r="C9" s="759"/>
      <c r="D9" s="759"/>
      <c r="E9" s="759"/>
      <c r="F9" s="759"/>
      <c r="G9" s="759"/>
      <c r="H9" s="759"/>
      <c r="I9" s="759"/>
      <c r="J9" s="759"/>
      <c r="K9" s="759"/>
      <c r="L9" s="759"/>
      <c r="M9" s="759"/>
    </row>
    <row r="10" spans="2:13" ht="24.95" customHeight="1">
      <c r="B10" s="759"/>
      <c r="C10" s="759"/>
      <c r="D10" s="759"/>
      <c r="E10" s="759"/>
      <c r="F10" s="759"/>
      <c r="G10" s="759"/>
      <c r="H10" s="759"/>
      <c r="I10" s="759"/>
      <c r="J10" s="759"/>
      <c r="K10" s="759"/>
      <c r="L10" s="759"/>
      <c r="M10" s="759"/>
    </row>
    <row r="11" spans="2:13" ht="24.95" customHeight="1">
      <c r="B11" s="759"/>
      <c r="C11" s="759"/>
      <c r="D11" s="759"/>
      <c r="E11" s="759"/>
      <c r="F11" s="759"/>
      <c r="G11" s="759"/>
      <c r="H11" s="759"/>
      <c r="I11" s="759"/>
      <c r="J11" s="759"/>
      <c r="K11" s="759"/>
      <c r="L11" s="759"/>
      <c r="M11" s="759"/>
    </row>
    <row r="12" spans="2:13" ht="30" customHeight="1">
      <c r="B12" s="371" t="s">
        <v>386</v>
      </c>
      <c r="C12" s="760" t="s">
        <v>387</v>
      </c>
      <c r="D12" s="761"/>
      <c r="E12" s="761"/>
      <c r="F12" s="761"/>
      <c r="G12" s="761"/>
      <c r="H12" s="761"/>
      <c r="I12" s="761"/>
      <c r="J12" s="761"/>
      <c r="K12" s="761"/>
      <c r="L12" s="761"/>
      <c r="M12" s="762"/>
    </row>
    <row r="13" spans="2:13" ht="112.5" customHeight="1">
      <c r="B13" s="372"/>
      <c r="C13" s="373">
        <v>1</v>
      </c>
      <c r="D13" s="763" t="s">
        <v>388</v>
      </c>
      <c r="E13" s="764"/>
      <c r="F13" s="764"/>
      <c r="G13" s="764"/>
      <c r="H13" s="764"/>
      <c r="I13" s="764"/>
      <c r="J13" s="764"/>
      <c r="K13" s="764"/>
      <c r="L13" s="764"/>
      <c r="M13" s="765"/>
    </row>
    <row r="14" spans="2:13" ht="84" customHeight="1">
      <c r="B14" s="372"/>
      <c r="C14" s="373">
        <v>2</v>
      </c>
      <c r="D14" s="763" t="s">
        <v>389</v>
      </c>
      <c r="E14" s="764"/>
      <c r="F14" s="764"/>
      <c r="G14" s="764"/>
      <c r="H14" s="764"/>
      <c r="I14" s="764"/>
      <c r="J14" s="764"/>
      <c r="K14" s="764"/>
      <c r="L14" s="764"/>
      <c r="M14" s="765"/>
    </row>
    <row r="15" spans="2:13" ht="5.0999999999999996" customHeight="1">
      <c r="B15" s="366"/>
      <c r="C15" s="366"/>
      <c r="D15" s="366"/>
      <c r="E15" s="366"/>
      <c r="F15" s="366"/>
      <c r="G15" s="366"/>
      <c r="H15" s="366"/>
      <c r="I15" s="370"/>
      <c r="J15" s="370"/>
      <c r="K15" s="370"/>
      <c r="L15" s="370"/>
      <c r="M15" s="370"/>
    </row>
    <row r="16" spans="2:13" ht="63.6" customHeight="1">
      <c r="B16" s="374"/>
      <c r="C16" s="375"/>
      <c r="D16" s="766" t="s">
        <v>390</v>
      </c>
      <c r="E16" s="766"/>
      <c r="F16" s="766"/>
      <c r="G16" s="766"/>
      <c r="H16" s="766"/>
      <c r="I16" s="766"/>
      <c r="J16" s="766"/>
      <c r="K16" s="766"/>
      <c r="L16" s="766"/>
      <c r="M16" s="766"/>
    </row>
    <row r="17" spans="2:13" ht="11.45" customHeight="1">
      <c r="B17" s="374"/>
      <c r="C17" s="375"/>
      <c r="D17" s="376"/>
      <c r="E17" s="376"/>
      <c r="F17" s="376"/>
      <c r="G17" s="376"/>
      <c r="H17" s="376"/>
      <c r="I17" s="376"/>
      <c r="J17" s="376"/>
      <c r="K17" s="376"/>
      <c r="L17" s="376"/>
      <c r="M17" s="376"/>
    </row>
    <row r="18" spans="2:13" ht="168" customHeight="1">
      <c r="B18" s="767" t="s">
        <v>391</v>
      </c>
      <c r="C18" s="768"/>
      <c r="D18" s="768"/>
      <c r="E18" s="768"/>
      <c r="F18" s="768"/>
      <c r="G18" s="768"/>
      <c r="H18" s="768"/>
      <c r="I18" s="768"/>
      <c r="J18" s="768"/>
      <c r="K18" s="768"/>
      <c r="L18" s="768"/>
      <c r="M18" s="768"/>
    </row>
    <row r="19" spans="2:13" ht="14.25" customHeight="1">
      <c r="B19" s="377"/>
      <c r="C19" s="377"/>
      <c r="D19" s="377"/>
      <c r="E19" s="377"/>
      <c r="F19" s="377"/>
      <c r="G19" s="378"/>
      <c r="H19" s="378"/>
      <c r="I19" s="378"/>
      <c r="J19" s="378"/>
      <c r="K19" s="378"/>
      <c r="L19" s="378"/>
      <c r="M19" s="378"/>
    </row>
    <row r="20" spans="2:13" ht="130.5" customHeight="1">
      <c r="B20" s="769" t="s">
        <v>392</v>
      </c>
      <c r="C20" s="770"/>
      <c r="D20" s="770"/>
      <c r="E20" s="770"/>
      <c r="F20" s="770"/>
      <c r="G20" s="770"/>
      <c r="H20" s="770"/>
      <c r="I20" s="770"/>
      <c r="J20" s="770"/>
      <c r="K20" s="770"/>
      <c r="L20" s="770"/>
      <c r="M20" s="770"/>
    </row>
    <row r="21" spans="2:13" ht="40.5" customHeight="1">
      <c r="B21" s="750" t="s">
        <v>393</v>
      </c>
      <c r="C21" s="751"/>
      <c r="D21" s="751"/>
      <c r="E21" s="751"/>
      <c r="F21" s="751"/>
      <c r="G21" s="751"/>
      <c r="H21" s="751"/>
      <c r="I21" s="751"/>
      <c r="J21" s="751"/>
      <c r="K21" s="751"/>
      <c r="L21" s="751"/>
      <c r="M21" s="752"/>
    </row>
    <row r="22" spans="2:13" ht="27.75" customHeight="1">
      <c r="B22" s="379" t="s">
        <v>394</v>
      </c>
      <c r="C22" s="776" t="s">
        <v>395</v>
      </c>
      <c r="D22" s="777"/>
      <c r="E22" s="777"/>
      <c r="F22" s="777"/>
      <c r="G22" s="777"/>
      <c r="H22" s="777"/>
      <c r="I22" s="777"/>
      <c r="J22" s="777"/>
      <c r="K22" s="777"/>
      <c r="L22" s="777"/>
      <c r="M22" s="778"/>
    </row>
    <row r="23" spans="2:13" ht="27.75" customHeight="1">
      <c r="B23" s="372"/>
      <c r="C23" s="380">
        <v>1</v>
      </c>
      <c r="D23" s="763" t="s">
        <v>396</v>
      </c>
      <c r="E23" s="764"/>
      <c r="F23" s="764"/>
      <c r="G23" s="764"/>
      <c r="H23" s="764"/>
      <c r="I23" s="764"/>
      <c r="J23" s="764"/>
      <c r="K23" s="764"/>
      <c r="L23" s="764"/>
      <c r="M23" s="765"/>
    </row>
    <row r="24" spans="2:13" ht="95.1" customHeight="1">
      <c r="B24" s="372"/>
      <c r="C24" s="380">
        <v>2</v>
      </c>
      <c r="D24" s="763" t="s">
        <v>397</v>
      </c>
      <c r="E24" s="764"/>
      <c r="F24" s="764"/>
      <c r="G24" s="764"/>
      <c r="H24" s="764"/>
      <c r="I24" s="764"/>
      <c r="J24" s="764"/>
      <c r="K24" s="764"/>
      <c r="L24" s="764"/>
      <c r="M24" s="765"/>
    </row>
    <row r="25" spans="2:13" ht="27.75" customHeight="1">
      <c r="B25" s="750" t="s">
        <v>398</v>
      </c>
      <c r="C25" s="751"/>
      <c r="D25" s="751"/>
      <c r="E25" s="751"/>
      <c r="F25" s="751"/>
      <c r="G25" s="751"/>
      <c r="H25" s="751"/>
      <c r="I25" s="751"/>
      <c r="J25" s="751"/>
      <c r="K25" s="751"/>
      <c r="L25" s="751"/>
      <c r="M25" s="752"/>
    </row>
    <row r="26" spans="2:13" ht="27.75" customHeight="1">
      <c r="B26" s="379" t="s">
        <v>394</v>
      </c>
      <c r="C26" s="776"/>
      <c r="D26" s="777"/>
      <c r="E26" s="777"/>
      <c r="F26" s="777"/>
      <c r="G26" s="777"/>
      <c r="H26" s="777"/>
      <c r="I26" s="777"/>
      <c r="J26" s="777"/>
      <c r="K26" s="777"/>
      <c r="L26" s="777"/>
      <c r="M26" s="778"/>
    </row>
    <row r="27" spans="2:13" ht="35.450000000000003" customHeight="1">
      <c r="B27" s="372"/>
      <c r="C27" s="779" t="s">
        <v>399</v>
      </c>
      <c r="D27" s="780"/>
      <c r="E27" s="780"/>
      <c r="F27" s="780"/>
      <c r="G27" s="780"/>
      <c r="H27" s="780"/>
      <c r="I27" s="780"/>
      <c r="J27" s="780"/>
      <c r="K27" s="780"/>
      <c r="L27" s="780"/>
      <c r="M27" s="781"/>
    </row>
    <row r="28" spans="2:13" ht="35.450000000000003" customHeight="1">
      <c r="B28" s="381"/>
      <c r="C28" s="771" t="s">
        <v>400</v>
      </c>
      <c r="D28" s="772"/>
      <c r="E28" s="772"/>
      <c r="F28" s="772"/>
      <c r="G28" s="772"/>
      <c r="H28" s="772"/>
      <c r="I28" s="772"/>
      <c r="J28" s="772"/>
      <c r="K28" s="772"/>
      <c r="L28" s="772"/>
      <c r="M28" s="773"/>
    </row>
    <row r="29" spans="2:13">
      <c r="B29" s="382"/>
      <c r="C29" s="382"/>
      <c r="D29" s="382"/>
      <c r="E29" s="382"/>
      <c r="F29" s="382"/>
      <c r="G29" s="382"/>
      <c r="H29" s="382"/>
      <c r="I29" s="382"/>
      <c r="J29" s="382"/>
      <c r="K29" s="382"/>
      <c r="L29" s="382"/>
      <c r="M29" s="382"/>
    </row>
    <row r="30" spans="2:13" ht="21.95" customHeight="1">
      <c r="B30" s="383" t="s">
        <v>401</v>
      </c>
      <c r="C30" s="383"/>
      <c r="D30" s="383"/>
      <c r="E30" s="383"/>
      <c r="F30" s="383"/>
      <c r="G30" s="383"/>
      <c r="H30" s="383"/>
      <c r="I30" s="383"/>
      <c r="J30" s="383"/>
      <c r="K30" s="383"/>
      <c r="L30" s="383"/>
      <c r="M30" s="383"/>
    </row>
    <row r="31" spans="2:13" ht="95.1" customHeight="1">
      <c r="B31" s="774" t="s">
        <v>402</v>
      </c>
      <c r="C31" s="774"/>
      <c r="D31" s="774"/>
      <c r="E31" s="774"/>
      <c r="F31" s="774"/>
      <c r="G31" s="774"/>
      <c r="H31" s="774"/>
      <c r="I31" s="774"/>
      <c r="J31" s="774"/>
      <c r="K31" s="774"/>
      <c r="L31" s="774"/>
      <c r="M31" s="774"/>
    </row>
    <row r="32" spans="2:13" ht="22.5" customHeight="1">
      <c r="B32" s="769" t="s">
        <v>403</v>
      </c>
      <c r="C32" s="775"/>
      <c r="D32" s="775"/>
      <c r="E32" s="775"/>
      <c r="F32" s="775"/>
      <c r="G32" s="775"/>
      <c r="H32" s="775"/>
      <c r="I32" s="775"/>
      <c r="J32" s="775"/>
      <c r="K32" s="775"/>
      <c r="L32" s="775"/>
      <c r="M32" s="775"/>
    </row>
    <row r="33" spans="2:13" ht="42" customHeight="1">
      <c r="B33" s="769" t="s">
        <v>404</v>
      </c>
      <c r="C33" s="775"/>
      <c r="D33" s="775"/>
      <c r="E33" s="775"/>
      <c r="F33" s="775"/>
      <c r="G33" s="775"/>
      <c r="H33" s="775"/>
      <c r="I33" s="775"/>
      <c r="J33" s="775"/>
      <c r="K33" s="775"/>
      <c r="L33" s="775"/>
      <c r="M33" s="775"/>
    </row>
    <row r="34" spans="2:13" ht="15" customHeight="1">
      <c r="B34" s="451"/>
      <c r="C34" s="452"/>
      <c r="D34" s="452"/>
      <c r="E34" s="452"/>
      <c r="F34" s="452"/>
      <c r="G34" s="452"/>
      <c r="H34" s="452"/>
      <c r="I34" s="452"/>
      <c r="J34" s="452"/>
      <c r="K34" s="452"/>
      <c r="L34" s="452"/>
      <c r="M34" s="452"/>
    </row>
    <row r="35" spans="2:13" ht="36" customHeight="1">
      <c r="B35" s="366" t="s">
        <v>498</v>
      </c>
      <c r="C35" s="366"/>
      <c r="D35" s="366"/>
      <c r="E35" s="366"/>
      <c r="F35" s="366"/>
      <c r="G35" s="366"/>
      <c r="H35" s="366"/>
      <c r="I35" s="370"/>
      <c r="J35" s="370"/>
      <c r="K35" s="370"/>
      <c r="L35" s="370"/>
      <c r="M35" s="370"/>
    </row>
    <row r="36" spans="2:13" ht="77.25" customHeight="1">
      <c r="B36" s="774" t="s">
        <v>499</v>
      </c>
      <c r="C36" s="782"/>
      <c r="D36" s="782"/>
      <c r="E36" s="782"/>
      <c r="F36" s="782"/>
      <c r="G36" s="782"/>
      <c r="H36" s="782"/>
      <c r="I36" s="782"/>
      <c r="J36" s="782"/>
      <c r="K36" s="782"/>
      <c r="L36" s="782"/>
      <c r="M36" s="782"/>
    </row>
    <row r="37" spans="2:13" ht="36.75" hidden="1" customHeight="1">
      <c r="B37" s="466"/>
      <c r="C37" s="466"/>
      <c r="D37" s="466"/>
      <c r="E37" s="466"/>
      <c r="F37" s="466"/>
      <c r="G37" s="466"/>
      <c r="H37" s="466"/>
      <c r="I37" s="466"/>
      <c r="J37" s="466"/>
      <c r="K37" s="466"/>
      <c r="L37" s="466"/>
      <c r="M37" s="466"/>
    </row>
    <row r="38" spans="2:13" ht="30" customHeight="1">
      <c r="B38" s="371" t="s">
        <v>386</v>
      </c>
      <c r="C38" s="760" t="s">
        <v>490</v>
      </c>
      <c r="D38" s="761"/>
      <c r="E38" s="761"/>
      <c r="F38" s="761"/>
      <c r="G38" s="761"/>
      <c r="H38" s="761"/>
      <c r="I38" s="761"/>
      <c r="J38" s="761"/>
      <c r="K38" s="761"/>
      <c r="L38" s="761"/>
      <c r="M38" s="762"/>
    </row>
    <row r="39" spans="2:13" ht="63.6" customHeight="1">
      <c r="B39" s="372"/>
      <c r="C39" s="373">
        <v>1</v>
      </c>
      <c r="D39" s="763" t="s">
        <v>500</v>
      </c>
      <c r="E39" s="764"/>
      <c r="F39" s="764"/>
      <c r="G39" s="764"/>
      <c r="H39" s="764"/>
      <c r="I39" s="764"/>
      <c r="J39" s="764"/>
      <c r="K39" s="764"/>
      <c r="L39" s="764"/>
      <c r="M39" s="765"/>
    </row>
    <row r="40" spans="2:13" ht="67.5" customHeight="1">
      <c r="B40" s="372"/>
      <c r="C40" s="373">
        <v>2</v>
      </c>
      <c r="D40" s="763" t="s">
        <v>501</v>
      </c>
      <c r="E40" s="764"/>
      <c r="F40" s="764"/>
      <c r="G40" s="764"/>
      <c r="H40" s="764"/>
      <c r="I40" s="764"/>
      <c r="J40" s="764"/>
      <c r="K40" s="764"/>
      <c r="L40" s="764"/>
      <c r="M40" s="765"/>
    </row>
    <row r="41" spans="2:13" ht="5.0999999999999996" customHeight="1">
      <c r="B41" s="366"/>
      <c r="C41" s="366"/>
      <c r="D41" s="366"/>
      <c r="E41" s="366"/>
      <c r="F41" s="366"/>
      <c r="G41" s="366"/>
      <c r="H41" s="366"/>
      <c r="I41" s="370"/>
      <c r="J41" s="370"/>
      <c r="K41" s="370"/>
      <c r="L41" s="370"/>
      <c r="M41" s="370"/>
    </row>
    <row r="42" spans="2:13" ht="60" customHeight="1">
      <c r="B42" s="374"/>
      <c r="C42" s="465"/>
      <c r="D42" s="766" t="s">
        <v>502</v>
      </c>
      <c r="E42" s="766"/>
      <c r="F42" s="766"/>
      <c r="G42" s="766"/>
      <c r="H42" s="766"/>
      <c r="I42" s="766"/>
      <c r="J42" s="766"/>
      <c r="K42" s="766"/>
      <c r="L42" s="766"/>
      <c r="M42" s="766"/>
    </row>
    <row r="43" spans="2:13" ht="78" customHeight="1">
      <c r="B43" s="767" t="s">
        <v>503</v>
      </c>
      <c r="C43" s="768"/>
      <c r="D43" s="768"/>
      <c r="E43" s="768"/>
      <c r="F43" s="768"/>
      <c r="G43" s="768"/>
      <c r="H43" s="768"/>
      <c r="I43" s="768"/>
      <c r="J43" s="768"/>
      <c r="K43" s="768"/>
      <c r="L43" s="768"/>
      <c r="M43" s="768"/>
    </row>
    <row r="44" spans="2:13" ht="36" customHeight="1">
      <c r="B44" s="384" t="s">
        <v>157</v>
      </c>
      <c r="C44" s="384"/>
      <c r="D44" s="384"/>
      <c r="E44" s="384"/>
      <c r="F44" s="384"/>
      <c r="G44" s="384"/>
      <c r="H44" s="384"/>
      <c r="I44" s="384"/>
      <c r="J44" s="384"/>
      <c r="K44" s="384"/>
      <c r="L44" s="384"/>
      <c r="M44" s="384"/>
    </row>
    <row r="45" spans="2:13" ht="14.45" customHeight="1"/>
    <row r="46" spans="2:13" ht="30" customHeight="1"/>
    <row r="47" spans="2:13" ht="63.6" customHeight="1"/>
    <row r="48" spans="2:13" ht="60.6" customHeight="1"/>
    <row r="49" ht="5.0999999999999996" customHeight="1"/>
    <row r="50" ht="50.45" customHeight="1"/>
    <row r="51" ht="61.15" customHeight="1"/>
  </sheetData>
  <sheetProtection algorithmName="SHA-512" hashValue="VaZAvag4TVcFGjJJpCyElUnf1XJRgOiupZXG4YkB99VDbONmYDQ8rnMJVhNAhypNpXMP/lTHJuGHAiIqFtFGdA==" saltValue="Za5YQbynLsG7DkQlT1Cddg==" spinCount="100000" sheet="1" objects="1" scenarios="1"/>
  <mergeCells count="28">
    <mergeCell ref="B43:M43"/>
    <mergeCell ref="B36:M36"/>
    <mergeCell ref="C38:M38"/>
    <mergeCell ref="D39:M39"/>
    <mergeCell ref="D40:M40"/>
    <mergeCell ref="D42:M42"/>
    <mergeCell ref="C28:M28"/>
    <mergeCell ref="B31:M31"/>
    <mergeCell ref="B32:M32"/>
    <mergeCell ref="B33:M33"/>
    <mergeCell ref="C22:M22"/>
    <mergeCell ref="D23:M23"/>
    <mergeCell ref="D24:M24"/>
    <mergeCell ref="B25:M25"/>
    <mergeCell ref="C26:M26"/>
    <mergeCell ref="C27:M27"/>
    <mergeCell ref="B21:M21"/>
    <mergeCell ref="B2:M2"/>
    <mergeCell ref="G4:M4"/>
    <mergeCell ref="G5:M5"/>
    <mergeCell ref="G6:M6"/>
    <mergeCell ref="B8:M11"/>
    <mergeCell ref="C12:M12"/>
    <mergeCell ref="D13:M13"/>
    <mergeCell ref="D14:M14"/>
    <mergeCell ref="D16:M16"/>
    <mergeCell ref="B18:M18"/>
    <mergeCell ref="B20:M20"/>
  </mergeCells>
  <phoneticPr fontId="2"/>
  <dataValidations count="1">
    <dataValidation type="list" allowBlank="1" showInputMessage="1" showErrorMessage="1" sqref="B13:B14 B27:B28 B23:B24 B39:B40">
      <formula1>"〇"</formula1>
    </dataValidation>
  </dataValidations>
  <printOptions horizontalCentered="1"/>
  <pageMargins left="0.31496062992125984" right="0.31496062992125984" top="0.35433070866141736" bottom="0.35433070866141736" header="0.31496062992125984" footer="0.31496062992125984"/>
  <pageSetup paperSize="9" scale="88" orientation="portrait" r:id="rId1"/>
  <rowBreaks count="1" manualBreakCount="1">
    <brk id="20" min="1" max="12"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3"/>
  <sheetViews>
    <sheetView view="pageBreakPreview" zoomScale="115" zoomScaleNormal="100" zoomScaleSheetLayoutView="115" workbookViewId="0">
      <selection activeCell="L46" sqref="L46"/>
    </sheetView>
  </sheetViews>
  <sheetFormatPr defaultRowHeight="14.25"/>
  <sheetData>
    <row r="1" spans="1:9">
      <c r="A1" s="783" t="s">
        <v>405</v>
      </c>
      <c r="B1" s="784"/>
      <c r="C1" s="784"/>
      <c r="D1" s="784"/>
      <c r="E1" s="784"/>
      <c r="F1" s="784"/>
      <c r="G1" s="784"/>
      <c r="H1" s="784"/>
      <c r="I1" s="784"/>
    </row>
    <row r="2" spans="1:9">
      <c r="A2" s="383"/>
      <c r="B2" s="383"/>
      <c r="C2" s="383"/>
      <c r="D2" s="383"/>
      <c r="E2" s="383"/>
      <c r="F2" s="385" t="s">
        <v>383</v>
      </c>
      <c r="G2" s="785">
        <f>'基礎情報入力シート（要入力）'!D10</f>
        <v>0</v>
      </c>
      <c r="H2" s="785"/>
      <c r="I2" s="786"/>
    </row>
    <row r="3" spans="1:9">
      <c r="A3" s="383"/>
      <c r="B3" s="383"/>
      <c r="C3" s="383"/>
      <c r="D3" s="383"/>
      <c r="E3" s="383"/>
      <c r="F3" s="386" t="s">
        <v>122</v>
      </c>
      <c r="G3" s="787">
        <f>'基礎情報入力シート（要入力）'!D14</f>
        <v>0</v>
      </c>
      <c r="H3" s="787"/>
      <c r="I3" s="788"/>
    </row>
    <row r="4" spans="1:9">
      <c r="A4" s="383"/>
      <c r="B4" s="383"/>
      <c r="C4" s="383"/>
      <c r="D4" s="383"/>
      <c r="E4" s="383"/>
      <c r="F4" s="387" t="s">
        <v>120</v>
      </c>
      <c r="G4" s="789">
        <f>'基礎情報入力シート（要入力）'!D15</f>
        <v>0</v>
      </c>
      <c r="H4" s="789"/>
      <c r="I4" s="790"/>
    </row>
    <row r="5" spans="1:9">
      <c r="A5" s="383" t="s">
        <v>406</v>
      </c>
      <c r="B5" s="383"/>
      <c r="C5" s="383"/>
      <c r="D5" s="383"/>
      <c r="E5" s="383"/>
      <c r="F5" s="383"/>
      <c r="G5" s="383"/>
      <c r="H5" s="383"/>
      <c r="I5" s="383"/>
    </row>
    <row r="6" spans="1:9">
      <c r="A6" s="383"/>
      <c r="B6" s="791" t="s">
        <v>407</v>
      </c>
      <c r="C6" s="792"/>
      <c r="D6" s="383"/>
      <c r="E6" s="791" t="s">
        <v>408</v>
      </c>
      <c r="F6" s="792"/>
      <c r="G6" s="383"/>
      <c r="H6" s="383"/>
      <c r="I6" s="383"/>
    </row>
    <row r="7" spans="1:9" ht="25.15" customHeight="1">
      <c r="A7" s="383"/>
      <c r="B7" s="793" t="s">
        <v>409</v>
      </c>
      <c r="C7" s="794"/>
      <c r="D7" s="383"/>
      <c r="E7" s="793" t="s">
        <v>409</v>
      </c>
      <c r="F7" s="794"/>
      <c r="G7" s="383"/>
      <c r="H7" s="383"/>
      <c r="I7" s="383"/>
    </row>
    <row r="8" spans="1:9">
      <c r="A8" s="383" t="s">
        <v>410</v>
      </c>
      <c r="B8" s="383"/>
      <c r="C8" s="383"/>
      <c r="D8" s="383"/>
      <c r="E8" s="383"/>
      <c r="F8" s="383"/>
      <c r="G8" s="383"/>
      <c r="H8" s="383"/>
      <c r="I8" s="383"/>
    </row>
    <row r="9" spans="1:9">
      <c r="A9" s="383" t="s">
        <v>411</v>
      </c>
      <c r="B9" s="383"/>
      <c r="C9" s="383"/>
      <c r="D9" s="383"/>
      <c r="E9" s="383"/>
      <c r="F9" s="383"/>
      <c r="G9" s="383"/>
      <c r="H9" s="383"/>
      <c r="I9" s="383"/>
    </row>
    <row r="10" spans="1:9">
      <c r="A10" s="383"/>
      <c r="B10" s="383"/>
      <c r="C10" s="383"/>
      <c r="D10" s="383"/>
      <c r="E10" s="383"/>
      <c r="F10" s="383"/>
      <c r="G10" s="383"/>
      <c r="H10" s="383"/>
      <c r="I10" s="383"/>
    </row>
    <row r="11" spans="1:9">
      <c r="A11" s="383" t="s">
        <v>412</v>
      </c>
      <c r="B11" s="383"/>
      <c r="C11" s="383"/>
      <c r="D11" s="383"/>
      <c r="E11" s="383"/>
      <c r="F11" s="383"/>
      <c r="G11" s="383"/>
      <c r="H11" s="383"/>
      <c r="I11" s="383"/>
    </row>
    <row r="12" spans="1:9">
      <c r="A12" s="388" t="s">
        <v>413</v>
      </c>
      <c r="B12" s="388"/>
      <c r="C12" s="388"/>
      <c r="D12" s="388"/>
      <c r="E12" s="388"/>
      <c r="F12" s="388"/>
      <c r="G12" s="388"/>
      <c r="H12" s="388"/>
      <c r="I12" s="388"/>
    </row>
    <row r="13" spans="1:9">
      <c r="A13" s="388" t="s">
        <v>414</v>
      </c>
      <c r="B13" s="388"/>
      <c r="C13" s="388"/>
      <c r="D13" s="388"/>
      <c r="E13" s="388"/>
      <c r="F13" s="388"/>
      <c r="G13" s="388"/>
      <c r="H13" s="388"/>
      <c r="I13" s="388"/>
    </row>
    <row r="14" spans="1:9">
      <c r="A14" s="388" t="s">
        <v>415</v>
      </c>
      <c r="B14" s="388"/>
      <c r="C14" s="388"/>
      <c r="D14" s="388"/>
      <c r="E14" s="388"/>
      <c r="F14" s="388"/>
      <c r="G14" s="388"/>
      <c r="H14" s="388"/>
      <c r="I14" s="388"/>
    </row>
    <row r="15" spans="1:9">
      <c r="A15" s="383"/>
      <c r="B15" s="383"/>
      <c r="C15" s="383"/>
      <c r="D15" s="383"/>
      <c r="E15" s="383"/>
      <c r="F15" s="383"/>
      <c r="G15" s="383"/>
      <c r="H15" s="383"/>
      <c r="I15" s="383"/>
    </row>
    <row r="16" spans="1:9">
      <c r="A16" s="383"/>
      <c r="B16" s="383"/>
      <c r="C16" s="383"/>
      <c r="D16" s="383"/>
      <c r="E16" s="383"/>
      <c r="F16" s="383"/>
      <c r="G16" s="383"/>
      <c r="H16" s="383"/>
      <c r="I16" s="383"/>
    </row>
    <row r="17" spans="1:9">
      <c r="A17" s="383" t="s">
        <v>416</v>
      </c>
      <c r="B17" s="383"/>
      <c r="C17" s="383"/>
      <c r="D17" s="383"/>
      <c r="E17" s="383"/>
      <c r="F17" s="383"/>
      <c r="G17" s="383"/>
      <c r="H17" s="383"/>
      <c r="I17" s="383"/>
    </row>
    <row r="18" spans="1:9">
      <c r="A18" s="383" t="s">
        <v>417</v>
      </c>
      <c r="B18" s="383"/>
      <c r="C18" s="383"/>
      <c r="D18" s="383"/>
      <c r="E18" s="383"/>
      <c r="F18" s="383"/>
      <c r="G18" s="383"/>
      <c r="H18" s="383"/>
      <c r="I18" s="383"/>
    </row>
    <row r="19" spans="1:9">
      <c r="A19" s="383" t="s">
        <v>418</v>
      </c>
      <c r="B19" s="383"/>
      <c r="C19" s="383"/>
      <c r="D19" s="383"/>
      <c r="E19" s="383"/>
      <c r="F19" s="383"/>
      <c r="G19" s="383"/>
      <c r="H19" s="383"/>
      <c r="I19" s="383"/>
    </row>
    <row r="20" spans="1:9">
      <c r="A20" s="383" t="s">
        <v>419</v>
      </c>
      <c r="B20" s="383"/>
      <c r="C20" s="383"/>
      <c r="D20" s="383"/>
      <c r="E20" s="383"/>
      <c r="F20" s="383"/>
      <c r="G20" s="383"/>
      <c r="H20" s="383"/>
      <c r="I20" s="383"/>
    </row>
    <row r="21" spans="1:9" ht="25.15" customHeight="1">
      <c r="A21" s="383"/>
      <c r="B21" s="383"/>
      <c r="C21" s="795" t="s">
        <v>420</v>
      </c>
      <c r="D21" s="796"/>
      <c r="E21" s="797" t="s">
        <v>409</v>
      </c>
      <c r="F21" s="798"/>
      <c r="G21" s="383"/>
      <c r="H21" s="383"/>
      <c r="I21" s="383"/>
    </row>
    <row r="22" spans="1:9">
      <c r="A22" s="383" t="s">
        <v>421</v>
      </c>
      <c r="B22" s="383"/>
      <c r="C22" s="473"/>
      <c r="D22" s="473"/>
      <c r="E22" s="383"/>
      <c r="F22" s="383"/>
      <c r="G22" s="383"/>
      <c r="H22" s="383"/>
      <c r="I22" s="383"/>
    </row>
    <row r="23" spans="1:9" ht="25.15" customHeight="1">
      <c r="A23" s="383"/>
      <c r="B23" s="383"/>
      <c r="C23" s="795" t="s">
        <v>420</v>
      </c>
      <c r="D23" s="796"/>
      <c r="E23" s="797" t="s">
        <v>409</v>
      </c>
      <c r="F23" s="798"/>
      <c r="G23" s="383"/>
      <c r="H23" s="383"/>
      <c r="I23" s="383"/>
    </row>
    <row r="24" spans="1:9">
      <c r="A24" s="383" t="s">
        <v>422</v>
      </c>
      <c r="B24" s="383"/>
      <c r="C24" s="473"/>
      <c r="D24" s="473"/>
      <c r="E24" s="383"/>
      <c r="F24" s="383"/>
      <c r="G24" s="383"/>
      <c r="H24" s="383"/>
      <c r="I24" s="383"/>
    </row>
    <row r="25" spans="1:9" ht="25.15" customHeight="1">
      <c r="A25" s="383"/>
      <c r="B25" s="383"/>
      <c r="C25" s="795" t="s">
        <v>420</v>
      </c>
      <c r="D25" s="796"/>
      <c r="E25" s="797" t="s">
        <v>409</v>
      </c>
      <c r="F25" s="798"/>
      <c r="G25" s="383"/>
      <c r="H25" s="383"/>
      <c r="I25" s="383"/>
    </row>
    <row r="26" spans="1:9">
      <c r="A26" s="383" t="s">
        <v>423</v>
      </c>
      <c r="B26" s="383"/>
      <c r="C26" s="383"/>
      <c r="D26" s="383"/>
      <c r="E26" s="383"/>
      <c r="F26" s="383"/>
      <c r="G26" s="383"/>
      <c r="H26" s="383"/>
      <c r="I26" s="383"/>
    </row>
    <row r="27" spans="1:9">
      <c r="A27" s="383" t="s">
        <v>424</v>
      </c>
      <c r="B27" s="383"/>
      <c r="C27" s="383"/>
      <c r="D27" s="383"/>
      <c r="E27" s="383"/>
      <c r="F27" s="383"/>
      <c r="G27" s="383"/>
      <c r="H27" s="383"/>
      <c r="I27" s="383"/>
    </row>
    <row r="28" spans="1:9">
      <c r="A28" s="383"/>
      <c r="B28" s="383"/>
      <c r="C28" s="383"/>
      <c r="D28" s="383"/>
      <c r="E28" s="383"/>
      <c r="F28" s="383"/>
      <c r="G28" s="383"/>
      <c r="H28" s="383"/>
      <c r="I28" s="383"/>
    </row>
    <row r="29" spans="1:9">
      <c r="A29" s="383" t="s">
        <v>425</v>
      </c>
      <c r="B29" s="383"/>
      <c r="C29" s="383"/>
      <c r="D29" s="383"/>
      <c r="E29" s="383"/>
      <c r="F29" s="383"/>
      <c r="G29" s="383"/>
      <c r="H29" s="383"/>
      <c r="I29" s="383"/>
    </row>
    <row r="30" spans="1:9">
      <c r="A30" s="383" t="s">
        <v>426</v>
      </c>
      <c r="B30" s="383"/>
      <c r="C30" s="383"/>
      <c r="D30" s="383"/>
      <c r="E30" s="383"/>
      <c r="F30" s="383"/>
      <c r="G30" s="383"/>
      <c r="H30" s="383"/>
      <c r="I30" s="383"/>
    </row>
    <row r="31" spans="1:9" ht="60" customHeight="1">
      <c r="A31" s="801" t="s">
        <v>427</v>
      </c>
      <c r="B31" s="803"/>
      <c r="C31" s="803"/>
      <c r="D31" s="803"/>
      <c r="E31" s="803"/>
      <c r="F31" s="803"/>
      <c r="G31" s="803"/>
      <c r="H31" s="803"/>
      <c r="I31" s="803"/>
    </row>
    <row r="32" spans="1:9">
      <c r="A32" s="383"/>
      <c r="B32" s="383"/>
      <c r="C32" s="383"/>
      <c r="D32" s="383"/>
      <c r="E32" s="383"/>
      <c r="F32" s="383"/>
      <c r="G32" s="383"/>
      <c r="H32" s="383"/>
      <c r="I32" s="383"/>
    </row>
    <row r="33" spans="1:10">
      <c r="A33" s="383" t="s">
        <v>428</v>
      </c>
      <c r="B33" s="383"/>
      <c r="C33" s="383"/>
      <c r="D33" s="383"/>
      <c r="E33" s="383"/>
      <c r="F33" s="383"/>
      <c r="G33" s="383"/>
      <c r="H33" s="383"/>
      <c r="I33" s="383"/>
    </row>
    <row r="34" spans="1:10" ht="18" customHeight="1">
      <c r="A34" s="807" t="s">
        <v>429</v>
      </c>
      <c r="B34" s="803"/>
      <c r="C34" s="803"/>
      <c r="D34" s="803"/>
      <c r="E34" s="803"/>
      <c r="F34" s="803"/>
      <c r="G34" s="803"/>
      <c r="H34" s="803"/>
      <c r="I34" s="803"/>
    </row>
    <row r="35" spans="1:10">
      <c r="A35" s="808" t="s">
        <v>430</v>
      </c>
      <c r="B35" s="809"/>
      <c r="C35" s="809"/>
      <c r="D35" s="809"/>
      <c r="E35" s="809"/>
      <c r="F35" s="809"/>
      <c r="G35" s="809"/>
      <c r="H35" s="809"/>
      <c r="I35" s="809"/>
    </row>
    <row r="36" spans="1:10" ht="72.75" customHeight="1">
      <c r="A36" s="810"/>
      <c r="B36" s="811"/>
      <c r="C36" s="811"/>
      <c r="D36" s="811"/>
      <c r="E36" s="811"/>
      <c r="F36" s="811"/>
      <c r="G36" s="811"/>
      <c r="H36" s="811"/>
      <c r="I36" s="812"/>
    </row>
    <row r="37" spans="1:10">
      <c r="A37" s="383" t="s">
        <v>431</v>
      </c>
      <c r="B37" s="383"/>
      <c r="C37" s="383"/>
      <c r="D37" s="383"/>
      <c r="E37" s="383"/>
      <c r="F37" s="383"/>
      <c r="G37" s="383"/>
      <c r="H37" s="383"/>
      <c r="I37" s="383"/>
    </row>
    <row r="38" spans="1:10">
      <c r="A38" s="383"/>
      <c r="B38" s="383" t="s">
        <v>432</v>
      </c>
      <c r="C38" s="383"/>
      <c r="D38" s="383"/>
      <c r="E38" s="383"/>
      <c r="F38" s="383"/>
      <c r="G38" s="383"/>
      <c r="H38" s="383"/>
      <c r="I38" s="383"/>
    </row>
    <row r="39" spans="1:10">
      <c r="A39" s="383" t="s">
        <v>433</v>
      </c>
      <c r="B39" s="383"/>
      <c r="C39" s="383"/>
      <c r="D39" s="383"/>
      <c r="E39" s="383"/>
      <c r="F39" s="383"/>
      <c r="G39" s="383"/>
      <c r="H39" s="383"/>
      <c r="I39" s="383"/>
    </row>
    <row r="40" spans="1:10">
      <c r="A40" s="383"/>
      <c r="B40" s="383"/>
      <c r="C40" s="383"/>
      <c r="D40" s="383"/>
      <c r="E40" s="383"/>
      <c r="F40" s="383"/>
      <c r="G40" s="383"/>
      <c r="H40" s="383"/>
      <c r="I40" s="383"/>
    </row>
    <row r="41" spans="1:10">
      <c r="A41" s="383" t="s">
        <v>434</v>
      </c>
      <c r="B41" s="383"/>
      <c r="C41" s="383"/>
      <c r="D41" s="383"/>
      <c r="E41" s="383"/>
      <c r="F41" s="383"/>
      <c r="G41" s="383"/>
      <c r="H41" s="383"/>
      <c r="I41" s="383"/>
    </row>
    <row r="42" spans="1:10" ht="15" customHeight="1">
      <c r="A42" s="383"/>
      <c r="B42" s="389" t="s">
        <v>394</v>
      </c>
      <c r="C42" s="383"/>
      <c r="D42" s="383"/>
      <c r="E42" s="383"/>
      <c r="F42" s="383"/>
      <c r="G42" s="383"/>
      <c r="H42" s="383"/>
      <c r="I42" s="383"/>
    </row>
    <row r="43" spans="1:10" ht="15" customHeight="1">
      <c r="A43" s="383"/>
      <c r="B43" s="390" t="s">
        <v>157</v>
      </c>
      <c r="C43" s="799" t="s">
        <v>435</v>
      </c>
      <c r="D43" s="800"/>
      <c r="E43" s="800"/>
      <c r="F43" s="800"/>
      <c r="G43" s="800"/>
      <c r="H43" s="800"/>
      <c r="I43" s="800"/>
      <c r="J43" s="391"/>
    </row>
    <row r="44" spans="1:10">
      <c r="A44" s="383"/>
      <c r="B44" s="383"/>
      <c r="C44" s="383"/>
      <c r="D44" s="383"/>
      <c r="E44" s="383"/>
      <c r="F44" s="383"/>
      <c r="G44" s="383"/>
      <c r="H44" s="383"/>
      <c r="I44" s="383"/>
    </row>
    <row r="45" spans="1:10" ht="18.600000000000001" customHeight="1">
      <c r="A45" s="475" t="s">
        <v>531</v>
      </c>
      <c r="B45" s="475"/>
      <c r="C45" s="475"/>
      <c r="D45" s="475"/>
      <c r="E45" s="475"/>
      <c r="F45" s="475"/>
      <c r="G45" s="475"/>
      <c r="H45" s="475"/>
      <c r="I45" s="475"/>
    </row>
    <row r="46" spans="1:10" ht="47.45" customHeight="1">
      <c r="A46" s="801" t="s">
        <v>571</v>
      </c>
      <c r="B46" s="803"/>
      <c r="C46" s="803"/>
      <c r="D46" s="803"/>
      <c r="E46" s="803"/>
      <c r="F46" s="803"/>
      <c r="G46" s="803"/>
      <c r="H46" s="803"/>
      <c r="I46" s="803"/>
    </row>
    <row r="47" spans="1:10" ht="72.75" customHeight="1">
      <c r="A47" s="804"/>
      <c r="B47" s="805"/>
      <c r="C47" s="805"/>
      <c r="D47" s="805"/>
      <c r="E47" s="805"/>
      <c r="F47" s="805"/>
      <c r="G47" s="805"/>
      <c r="H47" s="805"/>
      <c r="I47" s="806"/>
    </row>
    <row r="48" spans="1:10">
      <c r="A48" s="383" t="s">
        <v>548</v>
      </c>
      <c r="B48" s="383"/>
      <c r="C48" s="383"/>
      <c r="D48" s="383"/>
      <c r="E48" s="383"/>
      <c r="F48" s="383"/>
      <c r="G48" s="383"/>
      <c r="H48" s="383"/>
      <c r="I48" s="383"/>
    </row>
    <row r="49" spans="1:10" ht="31.9" customHeight="1">
      <c r="A49" s="801" t="s">
        <v>549</v>
      </c>
      <c r="B49" s="803"/>
      <c r="C49" s="803"/>
      <c r="D49" s="803"/>
      <c r="E49" s="803"/>
      <c r="F49" s="803"/>
      <c r="G49" s="803"/>
      <c r="H49" s="803"/>
      <c r="I49" s="803"/>
    </row>
    <row r="50" spans="1:10">
      <c r="A50" s="383"/>
      <c r="B50" s="383"/>
      <c r="C50" s="383"/>
      <c r="D50" s="383"/>
      <c r="E50" s="383"/>
      <c r="F50" s="383"/>
      <c r="G50" s="383"/>
      <c r="H50" s="383"/>
      <c r="I50" s="383"/>
    </row>
    <row r="51" spans="1:10">
      <c r="A51" s="383" t="s">
        <v>535</v>
      </c>
      <c r="B51" s="383"/>
      <c r="C51" s="383"/>
      <c r="D51" s="383"/>
      <c r="E51" s="383"/>
      <c r="F51" s="383"/>
      <c r="G51" s="383"/>
      <c r="H51" s="383"/>
      <c r="I51" s="383"/>
    </row>
    <row r="52" spans="1:10" ht="15" customHeight="1">
      <c r="A52" s="383"/>
      <c r="B52" s="389" t="s">
        <v>394</v>
      </c>
      <c r="C52" s="383"/>
      <c r="D52" s="383"/>
      <c r="E52" s="383"/>
      <c r="F52" s="383"/>
      <c r="G52" s="383"/>
      <c r="H52" s="383"/>
      <c r="I52" s="383"/>
    </row>
    <row r="53" spans="1:10" ht="15" customHeight="1">
      <c r="A53" s="383"/>
      <c r="B53" s="390" t="s">
        <v>157</v>
      </c>
      <c r="C53" s="799" t="s">
        <v>536</v>
      </c>
      <c r="D53" s="800"/>
      <c r="E53" s="800"/>
      <c r="F53" s="800"/>
      <c r="G53" s="800"/>
      <c r="H53" s="800"/>
      <c r="I53" s="800"/>
      <c r="J53" s="391"/>
    </row>
    <row r="54" spans="1:10" ht="30" customHeight="1">
      <c r="A54" s="801" t="s">
        <v>570</v>
      </c>
      <c r="B54" s="546"/>
      <c r="C54" s="546"/>
      <c r="D54" s="546"/>
      <c r="E54" s="546"/>
      <c r="F54" s="546"/>
      <c r="G54" s="546"/>
      <c r="H54" s="546"/>
      <c r="I54" s="546"/>
    </row>
    <row r="55" spans="1:10" ht="52.5" customHeight="1">
      <c r="A55" s="801" t="s">
        <v>569</v>
      </c>
      <c r="B55" s="803"/>
      <c r="C55" s="803"/>
      <c r="D55" s="803"/>
      <c r="E55" s="803"/>
      <c r="F55" s="803"/>
      <c r="G55" s="803"/>
      <c r="H55" s="803"/>
      <c r="I55" s="803"/>
    </row>
    <row r="56" spans="1:10">
      <c r="A56" s="383"/>
      <c r="B56" s="383"/>
      <c r="C56" s="383"/>
      <c r="D56" s="383"/>
      <c r="E56" s="383"/>
      <c r="F56" s="383"/>
      <c r="G56" s="383"/>
      <c r="H56" s="383"/>
      <c r="I56" s="383"/>
    </row>
    <row r="57" spans="1:10">
      <c r="A57" s="383" t="s">
        <v>436</v>
      </c>
      <c r="B57" s="383"/>
      <c r="C57" s="383"/>
      <c r="D57" s="383"/>
      <c r="E57" s="383"/>
      <c r="F57" s="383"/>
      <c r="G57" s="383"/>
      <c r="H57" s="383"/>
      <c r="I57" s="383"/>
    </row>
    <row r="58" spans="1:10">
      <c r="A58" s="383"/>
      <c r="B58" s="392"/>
      <c r="C58" s="383" t="s">
        <v>437</v>
      </c>
      <c r="D58" s="383"/>
      <c r="E58" s="383"/>
      <c r="F58" s="383"/>
      <c r="G58" s="383"/>
      <c r="H58" s="383"/>
      <c r="I58" s="383"/>
    </row>
    <row r="59" spans="1:10" ht="6" customHeight="1">
      <c r="A59" s="383"/>
      <c r="B59" s="383"/>
      <c r="C59" s="383"/>
      <c r="D59" s="383"/>
      <c r="E59" s="383"/>
      <c r="F59" s="383"/>
      <c r="G59" s="383"/>
      <c r="H59" s="383"/>
      <c r="I59" s="383"/>
    </row>
    <row r="60" spans="1:10" ht="72.75" customHeight="1">
      <c r="A60" s="801" t="s">
        <v>438</v>
      </c>
      <c r="B60" s="802"/>
      <c r="C60" s="802"/>
      <c r="D60" s="802"/>
      <c r="E60" s="802"/>
      <c r="F60" s="802"/>
      <c r="G60" s="802"/>
      <c r="H60" s="802"/>
      <c r="I60" s="802"/>
    </row>
    <row r="61" spans="1:10">
      <c r="A61" s="374"/>
      <c r="B61" s="374"/>
      <c r="C61" s="374"/>
      <c r="D61" s="374"/>
      <c r="E61" s="374"/>
      <c r="F61" s="374"/>
      <c r="G61" s="374"/>
      <c r="H61" s="374"/>
      <c r="I61" s="374"/>
    </row>
    <row r="62" spans="1:10">
      <c r="A62" s="366" t="s">
        <v>439</v>
      </c>
      <c r="B62" s="366"/>
      <c r="C62" s="366"/>
      <c r="D62" s="366"/>
      <c r="E62" s="366"/>
      <c r="F62" s="366"/>
      <c r="G62" s="366"/>
      <c r="H62" s="366"/>
      <c r="I62" s="366"/>
    </row>
    <row r="63" spans="1:10">
      <c r="A63" s="366" t="s">
        <v>440</v>
      </c>
      <c r="B63" s="366"/>
      <c r="C63" s="366"/>
      <c r="D63" s="366"/>
      <c r="E63" s="366"/>
      <c r="F63" s="366"/>
      <c r="G63" s="366"/>
      <c r="H63" s="366"/>
      <c r="I63" s="366"/>
    </row>
  </sheetData>
  <sheetProtection algorithmName="SHA-512" hashValue="MwKyWRxoEyFL8O/pPVb+ZkTcFL9ioDNBcr+ig9CU/zOnLAyc4GLF7tBY4TUQaRG7K1TW8un1EC3eZDts+oz9OQ==" saltValue="D+VplJ55LXDDDddFvQ+7ww==" spinCount="100000" sheet="1" objects="1" scenarios="1"/>
  <mergeCells count="26">
    <mergeCell ref="C43:I43"/>
    <mergeCell ref="A60:I60"/>
    <mergeCell ref="A46:I46"/>
    <mergeCell ref="A47:I47"/>
    <mergeCell ref="C25:D25"/>
    <mergeCell ref="E25:F25"/>
    <mergeCell ref="A31:I31"/>
    <mergeCell ref="A34:I34"/>
    <mergeCell ref="A35:I35"/>
    <mergeCell ref="A36:I36"/>
    <mergeCell ref="C53:I53"/>
    <mergeCell ref="A49:I49"/>
    <mergeCell ref="A54:I54"/>
    <mergeCell ref="A55:I55"/>
    <mergeCell ref="B7:C7"/>
    <mergeCell ref="E7:F7"/>
    <mergeCell ref="C21:D21"/>
    <mergeCell ref="E21:F21"/>
    <mergeCell ref="C23:D23"/>
    <mergeCell ref="E23:F23"/>
    <mergeCell ref="A1:I1"/>
    <mergeCell ref="G2:I2"/>
    <mergeCell ref="G3:I3"/>
    <mergeCell ref="G4:I4"/>
    <mergeCell ref="B6:C6"/>
    <mergeCell ref="E6:F6"/>
  </mergeCells>
  <phoneticPr fontId="2"/>
  <dataValidations count="1">
    <dataValidation type="list" allowBlank="1" showInputMessage="1" showErrorMessage="1" sqref="B47 B43 B45 B53">
      <formula1>"✔,　"</formula1>
    </dataValidation>
  </dataValidations>
  <pageMargins left="0.7" right="0.7" top="0.75" bottom="0.75" header="0.3" footer="0.3"/>
  <pageSetup paperSize="9" orientation="portrait" r:id="rId1"/>
  <rowBreaks count="1" manualBreakCount="1">
    <brk id="39" max="8"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
  <sheetViews>
    <sheetView view="pageBreakPreview" zoomScale="115" zoomScaleNormal="100" zoomScaleSheetLayoutView="115" workbookViewId="0">
      <selection activeCell="O4" sqref="O4"/>
    </sheetView>
  </sheetViews>
  <sheetFormatPr defaultRowHeight="14.25"/>
  <cols>
    <col min="1" max="1" width="2.625" customWidth="1"/>
    <col min="2" max="2" width="7.5" customWidth="1"/>
    <col min="3" max="3" width="6.125" customWidth="1"/>
    <col min="4" max="5" width="4.625" customWidth="1"/>
    <col min="9" max="13" width="5.625" customWidth="1"/>
  </cols>
  <sheetData>
    <row r="1" spans="1:13" ht="29.25" customHeight="1"/>
    <row r="2" spans="1:13" ht="24.95" customHeight="1">
      <c r="B2" s="753" t="s">
        <v>550</v>
      </c>
      <c r="C2" s="754"/>
      <c r="D2" s="754"/>
      <c r="E2" s="754"/>
      <c r="F2" s="754"/>
      <c r="G2" s="754"/>
      <c r="H2" s="754"/>
      <c r="I2" s="754"/>
      <c r="J2" s="754"/>
      <c r="K2" s="754"/>
      <c r="L2" s="754"/>
      <c r="M2" s="754"/>
    </row>
    <row r="3" spans="1:13">
      <c r="B3" s="366"/>
      <c r="C3" s="366"/>
      <c r="D3" s="366"/>
      <c r="E3" s="366"/>
      <c r="F3" s="366"/>
      <c r="G3" s="366"/>
      <c r="H3" s="366"/>
      <c r="I3" s="366"/>
      <c r="J3" s="366"/>
      <c r="K3" s="366"/>
      <c r="L3" s="366"/>
      <c r="M3" s="366"/>
    </row>
    <row r="4" spans="1:13" ht="20.100000000000001" customHeight="1">
      <c r="B4" s="366"/>
      <c r="C4" s="366"/>
      <c r="D4" s="366"/>
      <c r="E4" s="366"/>
      <c r="F4" s="367" t="s">
        <v>383</v>
      </c>
      <c r="G4" s="755">
        <f>'基礎情報入力シート（要入力）'!D10</f>
        <v>0</v>
      </c>
      <c r="H4" s="756"/>
      <c r="I4" s="756"/>
      <c r="J4" s="756"/>
      <c r="K4" s="756"/>
      <c r="L4" s="757"/>
      <c r="M4" s="758"/>
    </row>
    <row r="5" spans="1:13" ht="20.100000000000001" customHeight="1">
      <c r="B5" s="366"/>
      <c r="C5" s="366"/>
      <c r="D5" s="366"/>
      <c r="E5" s="366"/>
      <c r="F5" s="368" t="s">
        <v>122</v>
      </c>
      <c r="G5" s="755">
        <f>'基礎情報入力シート（要入力）'!D14</f>
        <v>0</v>
      </c>
      <c r="H5" s="756"/>
      <c r="I5" s="756"/>
      <c r="J5" s="756"/>
      <c r="K5" s="756"/>
      <c r="L5" s="757"/>
      <c r="M5" s="758"/>
    </row>
    <row r="6" spans="1:13" ht="20.100000000000001" customHeight="1">
      <c r="B6" s="366"/>
      <c r="C6" s="366"/>
      <c r="D6" s="366"/>
      <c r="E6" s="366"/>
      <c r="F6" s="369" t="s">
        <v>120</v>
      </c>
      <c r="G6" s="755">
        <f>'基礎情報入力シート（要入力）'!D15</f>
        <v>0</v>
      </c>
      <c r="H6" s="756"/>
      <c r="I6" s="756"/>
      <c r="J6" s="756"/>
      <c r="K6" s="756"/>
      <c r="L6" s="757"/>
      <c r="M6" s="758"/>
    </row>
    <row r="7" spans="1:13" ht="36" customHeight="1">
      <c r="B7" s="366" t="s">
        <v>551</v>
      </c>
      <c r="C7" s="366"/>
      <c r="D7" s="366"/>
      <c r="E7" s="366"/>
      <c r="F7" s="366"/>
      <c r="G7" s="366"/>
      <c r="H7" s="366"/>
      <c r="I7" s="370"/>
      <c r="J7" s="370"/>
      <c r="K7" s="370"/>
      <c r="L7" s="370"/>
      <c r="M7" s="370"/>
    </row>
    <row r="8" spans="1:13" ht="51.6" customHeight="1">
      <c r="B8" s="813" t="s">
        <v>552</v>
      </c>
      <c r="C8" s="813"/>
      <c r="D8" s="813"/>
      <c r="E8" s="813"/>
      <c r="F8" s="813"/>
      <c r="G8" s="813"/>
      <c r="H8" s="813"/>
      <c r="I8" s="813"/>
      <c r="J8" s="813"/>
      <c r="K8" s="813"/>
      <c r="L8" s="813"/>
      <c r="M8" s="813"/>
    </row>
    <row r="9" spans="1:13" ht="120" customHeight="1">
      <c r="B9" s="813" t="s">
        <v>558</v>
      </c>
      <c r="C9" s="813"/>
      <c r="D9" s="813"/>
      <c r="E9" s="813"/>
      <c r="F9" s="813"/>
      <c r="G9" s="813"/>
      <c r="H9" s="813"/>
      <c r="I9" s="813"/>
      <c r="J9" s="813"/>
      <c r="K9" s="813"/>
      <c r="L9" s="813"/>
      <c r="M9" s="813"/>
    </row>
    <row r="10" spans="1:13" ht="6" customHeight="1">
      <c r="A10" s="476"/>
      <c r="B10" s="366"/>
      <c r="C10" s="366"/>
      <c r="D10" s="366"/>
      <c r="E10" s="366"/>
      <c r="F10" s="366"/>
      <c r="G10" s="366"/>
      <c r="H10" s="366"/>
      <c r="I10" s="366"/>
      <c r="J10" s="366"/>
      <c r="K10" s="366"/>
      <c r="L10" s="366"/>
      <c r="M10" s="366"/>
    </row>
    <row r="11" spans="1:13" ht="36" customHeight="1">
      <c r="B11" s="366" t="s">
        <v>553</v>
      </c>
      <c r="C11" s="366"/>
      <c r="D11" s="366"/>
      <c r="E11" s="366"/>
      <c r="F11" s="366"/>
      <c r="G11" s="366"/>
      <c r="H11" s="366"/>
      <c r="I11" s="370"/>
      <c r="J11" s="370"/>
      <c r="K11" s="370"/>
      <c r="L11" s="370"/>
      <c r="M11" s="370"/>
    </row>
    <row r="12" spans="1:13" ht="27.75" customHeight="1">
      <c r="B12" s="379" t="s">
        <v>394</v>
      </c>
      <c r="C12" s="776" t="s">
        <v>554</v>
      </c>
      <c r="D12" s="777"/>
      <c r="E12" s="777"/>
      <c r="F12" s="777"/>
      <c r="G12" s="777"/>
      <c r="H12" s="777"/>
      <c r="I12" s="777"/>
      <c r="J12" s="777"/>
      <c r="K12" s="777"/>
      <c r="L12" s="777"/>
      <c r="M12" s="778"/>
    </row>
    <row r="13" spans="1:13" ht="30.6" customHeight="1">
      <c r="B13" s="372"/>
      <c r="C13" s="779" t="s">
        <v>556</v>
      </c>
      <c r="D13" s="780"/>
      <c r="E13" s="780"/>
      <c r="F13" s="780"/>
      <c r="G13" s="780"/>
      <c r="H13" s="780"/>
      <c r="I13" s="780"/>
      <c r="J13" s="780"/>
      <c r="K13" s="780"/>
      <c r="L13" s="780"/>
      <c r="M13" s="781"/>
    </row>
    <row r="14" spans="1:13" ht="30.6" customHeight="1">
      <c r="B14" s="381"/>
      <c r="C14" s="771" t="s">
        <v>555</v>
      </c>
      <c r="D14" s="772"/>
      <c r="E14" s="772"/>
      <c r="F14" s="772"/>
      <c r="G14" s="772"/>
      <c r="H14" s="772"/>
      <c r="I14" s="772"/>
      <c r="J14" s="772"/>
      <c r="K14" s="772"/>
      <c r="L14" s="772"/>
      <c r="M14" s="773"/>
    </row>
    <row r="15" spans="1:13" ht="10.9" customHeight="1">
      <c r="A15" s="476"/>
      <c r="B15" s="366"/>
      <c r="C15" s="366"/>
      <c r="D15" s="366"/>
      <c r="E15" s="366"/>
      <c r="F15" s="366"/>
      <c r="G15" s="366"/>
      <c r="H15" s="366"/>
      <c r="I15" s="366"/>
      <c r="J15" s="366"/>
      <c r="K15" s="366"/>
      <c r="L15" s="366"/>
      <c r="M15" s="366"/>
    </row>
    <row r="16" spans="1:13" ht="45" customHeight="1" thickBot="1">
      <c r="B16" s="813" t="s">
        <v>557</v>
      </c>
      <c r="C16" s="813"/>
      <c r="D16" s="813"/>
      <c r="E16" s="813"/>
      <c r="F16" s="813"/>
      <c r="G16" s="813"/>
      <c r="H16" s="813"/>
      <c r="I16" s="813"/>
      <c r="J16" s="813"/>
      <c r="K16" s="813"/>
      <c r="L16" s="813"/>
      <c r="M16" s="813"/>
    </row>
    <row r="17" spans="1:13" ht="207" customHeight="1" thickTop="1" thickBot="1">
      <c r="A17" s="477"/>
      <c r="B17" s="814"/>
      <c r="C17" s="815"/>
      <c r="D17" s="815"/>
      <c r="E17" s="815"/>
      <c r="F17" s="815"/>
      <c r="G17" s="815"/>
      <c r="H17" s="815"/>
      <c r="I17" s="815"/>
      <c r="J17" s="815"/>
      <c r="K17" s="815"/>
      <c r="L17" s="815"/>
      <c r="M17" s="816"/>
    </row>
    <row r="18" spans="1:13" ht="12.6" customHeight="1" thickTop="1">
      <c r="B18" s="366"/>
      <c r="C18" s="366"/>
      <c r="D18" s="366"/>
      <c r="E18" s="366"/>
      <c r="F18" s="366"/>
      <c r="G18" s="366"/>
      <c r="H18" s="366"/>
      <c r="I18" s="366"/>
      <c r="J18" s="366"/>
      <c r="K18" s="366"/>
      <c r="L18" s="366"/>
      <c r="M18" s="366"/>
    </row>
    <row r="19" spans="1:13" ht="138" customHeight="1">
      <c r="B19" s="767" t="s">
        <v>568</v>
      </c>
      <c r="C19" s="767"/>
      <c r="D19" s="767"/>
      <c r="E19" s="767"/>
      <c r="F19" s="767"/>
      <c r="G19" s="767"/>
      <c r="H19" s="767"/>
      <c r="I19" s="767"/>
      <c r="J19" s="767"/>
      <c r="K19" s="767"/>
      <c r="L19" s="767"/>
      <c r="M19" s="767"/>
    </row>
    <row r="20" spans="1:13">
      <c r="B20" s="366" t="s">
        <v>559</v>
      </c>
      <c r="C20" s="366"/>
      <c r="D20" s="366"/>
      <c r="E20" s="366"/>
      <c r="F20" s="366"/>
      <c r="G20" s="366"/>
      <c r="H20" s="366"/>
      <c r="I20" s="366"/>
      <c r="J20" s="366"/>
      <c r="K20" s="366"/>
      <c r="L20" s="366"/>
      <c r="M20" s="366"/>
    </row>
    <row r="21" spans="1:13" ht="36" customHeight="1">
      <c r="B21" s="384" t="s">
        <v>157</v>
      </c>
      <c r="C21" s="384"/>
      <c r="D21" s="384"/>
      <c r="E21" s="384"/>
      <c r="F21" s="384"/>
      <c r="G21" s="384"/>
      <c r="H21" s="384"/>
      <c r="I21" s="384"/>
      <c r="J21" s="384"/>
      <c r="K21" s="384"/>
      <c r="L21" s="384"/>
      <c r="M21" s="384"/>
    </row>
    <row r="22" spans="1:13" ht="14.45" customHeight="1"/>
    <row r="23" spans="1:13" ht="30" customHeight="1"/>
    <row r="24" spans="1:13" ht="63.6" customHeight="1"/>
    <row r="25" spans="1:13" ht="60.6" customHeight="1"/>
    <row r="26" spans="1:13" ht="5.0999999999999996" customHeight="1"/>
    <row r="27" spans="1:13" ht="50.45" customHeight="1"/>
    <row r="28" spans="1:13" ht="61.15" customHeight="1"/>
  </sheetData>
  <sheetProtection algorithmName="SHA-512" hashValue="4K0IeScnS1W93jJDkpdw6yRa5MOgHxcOUj6VIXkEXx8lqVbZAe6aXKRBLeEsYz3kpXos9mcjAkQRTpIlYS0loA==" saltValue="fZZ0riMInR7kBbxpnyuhYg==" spinCount="100000" sheet="1" objects="1" scenarios="1"/>
  <mergeCells count="12">
    <mergeCell ref="B17:M17"/>
    <mergeCell ref="B16:M16"/>
    <mergeCell ref="B19:M19"/>
    <mergeCell ref="C12:M12"/>
    <mergeCell ref="C13:M13"/>
    <mergeCell ref="C14:M14"/>
    <mergeCell ref="B9:M9"/>
    <mergeCell ref="B2:M2"/>
    <mergeCell ref="G4:M4"/>
    <mergeCell ref="G5:M5"/>
    <mergeCell ref="G6:M6"/>
    <mergeCell ref="B8:M8"/>
  </mergeCells>
  <phoneticPr fontId="2"/>
  <dataValidations count="1">
    <dataValidation type="list" allowBlank="1" showInputMessage="1" showErrorMessage="1" sqref="B13:B14">
      <formula1>"〇"</formula1>
    </dataValidation>
  </dataValidations>
  <printOptions horizontalCentered="1"/>
  <pageMargins left="0.31496062992125984" right="0.31496062992125984" top="0.35433070866141736" bottom="0.35433070866141736"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fitToPage="1"/>
  </sheetPr>
  <dimension ref="A1:G11"/>
  <sheetViews>
    <sheetView showZeros="0" view="pageBreakPreview" zoomScale="85" zoomScaleNormal="100" zoomScaleSheetLayoutView="85" workbookViewId="0">
      <pane ySplit="8" topLeftCell="A9" activePane="bottomLeft" state="frozen"/>
      <selection activeCell="C5" sqref="C5"/>
      <selection pane="bottomLeft" activeCell="C9" sqref="C9"/>
    </sheetView>
  </sheetViews>
  <sheetFormatPr defaultColWidth="15" defaultRowHeight="17.45" customHeight="1"/>
  <cols>
    <col min="1" max="1" width="6.75" style="5" customWidth="1"/>
    <col min="2" max="2" width="38" style="5" customWidth="1"/>
    <col min="3" max="3" width="75.125" style="5" customWidth="1"/>
    <col min="4" max="5" width="18.75" style="5" customWidth="1"/>
    <col min="6" max="16384" width="15" style="5"/>
  </cols>
  <sheetData>
    <row r="1" spans="1:7" ht="15.6" customHeight="1">
      <c r="A1" s="6" t="s">
        <v>22</v>
      </c>
      <c r="F1" s="552"/>
      <c r="G1" s="552"/>
    </row>
    <row r="2" spans="1:7" ht="15.6" customHeight="1">
      <c r="A2" s="7"/>
      <c r="B2" s="40" t="s">
        <v>378</v>
      </c>
      <c r="C2" s="6" t="s">
        <v>79</v>
      </c>
      <c r="D2" s="6"/>
      <c r="E2" s="6"/>
      <c r="F2" s="552"/>
      <c r="G2" s="552"/>
    </row>
    <row r="3" spans="1:7" ht="15.6" customHeight="1">
      <c r="F3" s="552"/>
      <c r="G3" s="552"/>
    </row>
    <row r="4" spans="1:7" ht="15.6" customHeight="1">
      <c r="C4" s="9" t="s">
        <v>52</v>
      </c>
      <c r="D4" s="553">
        <f>'基礎情報入力シート（要入力）'!D7</f>
        <v>0</v>
      </c>
      <c r="E4" s="553"/>
      <c r="F4" s="552"/>
      <c r="G4" s="552"/>
    </row>
    <row r="5" spans="1:7" ht="15.6" customHeight="1">
      <c r="D5" s="553">
        <f>'基礎情報入力シート（要入力）'!D10</f>
        <v>0</v>
      </c>
      <c r="E5" s="553"/>
      <c r="F5" s="552"/>
      <c r="G5" s="552"/>
    </row>
    <row r="6" spans="1:7" ht="15.6" customHeight="1">
      <c r="A6" s="554" t="s">
        <v>3</v>
      </c>
      <c r="B6" s="555"/>
      <c r="C6" s="560" t="s">
        <v>10</v>
      </c>
      <c r="D6" s="86" t="s">
        <v>11</v>
      </c>
      <c r="E6" s="86" t="s">
        <v>12</v>
      </c>
      <c r="F6" s="42"/>
      <c r="G6" s="42"/>
    </row>
    <row r="7" spans="1:7" ht="15.6" customHeight="1">
      <c r="A7" s="556"/>
      <c r="B7" s="557"/>
      <c r="C7" s="561"/>
      <c r="D7" s="85" t="s">
        <v>75</v>
      </c>
      <c r="E7" s="87" t="s">
        <v>84</v>
      </c>
      <c r="F7" s="84"/>
      <c r="G7" s="84"/>
    </row>
    <row r="8" spans="1:7" ht="15.6" customHeight="1">
      <c r="A8" s="558"/>
      <c r="B8" s="559"/>
      <c r="C8" s="562"/>
      <c r="D8" s="66" t="s">
        <v>64</v>
      </c>
      <c r="E8" s="77" t="s">
        <v>74</v>
      </c>
    </row>
    <row r="9" spans="1:7" s="8" customFormat="1" ht="200.1" customHeight="1">
      <c r="A9" s="99" t="s">
        <v>57</v>
      </c>
      <c r="B9" s="97" t="s">
        <v>82</v>
      </c>
      <c r="C9" s="468">
        <f>別紙５!C9</f>
        <v>0</v>
      </c>
      <c r="D9" s="98">
        <f>別紙２!C8</f>
        <v>0</v>
      </c>
      <c r="E9" s="98">
        <f>別紙２!G8</f>
        <v>0</v>
      </c>
    </row>
    <row r="10" spans="1:7" ht="200.1" customHeight="1">
      <c r="A10" s="222" t="s">
        <v>58</v>
      </c>
      <c r="B10" s="39" t="s">
        <v>14</v>
      </c>
      <c r="C10" s="469">
        <f>別紙５!C10</f>
        <v>0</v>
      </c>
      <c r="D10" s="221">
        <f>別紙２!C9</f>
        <v>0</v>
      </c>
      <c r="E10" s="221">
        <f>別紙２!G9</f>
        <v>0</v>
      </c>
    </row>
    <row r="11" spans="1:7" s="8" customFormat="1" ht="34.9" customHeight="1">
      <c r="A11" s="63"/>
      <c r="B11" s="64" t="s">
        <v>15</v>
      </c>
      <c r="C11" s="65"/>
      <c r="D11" s="70">
        <f>SUM(D9:D10)</f>
        <v>0</v>
      </c>
      <c r="E11" s="70">
        <f>SUM(E9:E10)</f>
        <v>0</v>
      </c>
    </row>
  </sheetData>
  <sheetProtection algorithmName="SHA-512" hashValue="Jgtj/U3pwPS4aJCdStv9Qc14ChBJwWSI+Ii4f2mWFIZbY62uypThZFhkQEj7sw5Kk4mj46hWojw35Yi0LOa0rQ==" saltValue="3tM3tsrqTLkPbhDuFQfDqA==" spinCount="100000" sheet="1" objects="1" scenarios="1"/>
  <mergeCells count="5">
    <mergeCell ref="F1:G5"/>
    <mergeCell ref="D4:E4"/>
    <mergeCell ref="A6:B8"/>
    <mergeCell ref="C6:C8"/>
    <mergeCell ref="D5:E5"/>
  </mergeCells>
  <phoneticPr fontId="2"/>
  <pageMargins left="0.39370078740157483" right="0.39370078740157483" top="0.78740157480314965" bottom="0.3937007874015748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H10"/>
  <sheetViews>
    <sheetView showZeros="0" view="pageBreakPreview" zoomScale="115" zoomScaleNormal="80" zoomScaleSheetLayoutView="115" workbookViewId="0">
      <pane ySplit="7" topLeftCell="A8" activePane="bottomLeft" state="frozen"/>
      <selection activeCell="C5" sqref="C5"/>
      <selection pane="bottomLeft" activeCell="C9" sqref="C9"/>
    </sheetView>
  </sheetViews>
  <sheetFormatPr defaultColWidth="12.625" defaultRowHeight="12"/>
  <cols>
    <col min="1" max="1" width="6" style="5" customWidth="1"/>
    <col min="2" max="2" width="40.625" style="5" customWidth="1"/>
    <col min="3" max="7" width="18.625" style="1" customWidth="1"/>
    <col min="8" max="8" width="3" style="1" bestFit="1" customWidth="1"/>
    <col min="9" max="16384" width="12.625" style="1"/>
  </cols>
  <sheetData>
    <row r="1" spans="1:8" ht="13.5">
      <c r="A1" s="6" t="s">
        <v>25</v>
      </c>
    </row>
    <row r="2" spans="1:8" ht="14.25">
      <c r="A2" s="7"/>
      <c r="B2" s="565" t="s">
        <v>381</v>
      </c>
      <c r="C2" s="546"/>
      <c r="D2" s="546"/>
      <c r="E2" s="546"/>
      <c r="F2" s="546"/>
      <c r="G2" s="546"/>
    </row>
    <row r="4" spans="1:8" ht="16.899999999999999" customHeight="1">
      <c r="A4" s="82"/>
      <c r="B4" s="83"/>
      <c r="C4" s="78"/>
      <c r="D4" s="78"/>
      <c r="E4" s="78"/>
      <c r="F4" s="80"/>
      <c r="G4" s="78"/>
    </row>
    <row r="5" spans="1:8" ht="42" customHeight="1">
      <c r="A5" s="556" t="s">
        <v>3</v>
      </c>
      <c r="B5" s="557"/>
      <c r="C5" s="79" t="s">
        <v>72</v>
      </c>
      <c r="D5" s="79" t="s">
        <v>71</v>
      </c>
      <c r="E5" s="79" t="s">
        <v>73</v>
      </c>
      <c r="F5" s="81" t="s">
        <v>5</v>
      </c>
      <c r="G5" s="79" t="s">
        <v>4</v>
      </c>
    </row>
    <row r="6" spans="1:8" ht="14.45" customHeight="1">
      <c r="A6" s="556"/>
      <c r="B6" s="557"/>
      <c r="C6" s="81" t="s">
        <v>24</v>
      </c>
      <c r="D6" s="81" t="s">
        <v>23</v>
      </c>
      <c r="E6" s="81" t="s">
        <v>53</v>
      </c>
      <c r="F6" s="79" t="s">
        <v>54</v>
      </c>
      <c r="G6" s="76" t="s">
        <v>83</v>
      </c>
    </row>
    <row r="7" spans="1:8" s="2" customFormat="1" ht="14.45" customHeight="1">
      <c r="A7" s="563"/>
      <c r="B7" s="564"/>
      <c r="C7" s="74" t="s">
        <v>65</v>
      </c>
      <c r="D7" s="74" t="s">
        <v>65</v>
      </c>
      <c r="E7" s="74" t="s">
        <v>65</v>
      </c>
      <c r="F7" s="74" t="s">
        <v>65</v>
      </c>
      <c r="G7" s="75" t="s">
        <v>74</v>
      </c>
    </row>
    <row r="8" spans="1:8" s="3" customFormat="1" ht="39" customHeight="1">
      <c r="A8" s="41" t="s">
        <v>57</v>
      </c>
      <c r="B8" s="88" t="s">
        <v>13</v>
      </c>
      <c r="C8" s="67">
        <f>'別紙４ (1)'!H33</f>
        <v>0</v>
      </c>
      <c r="D8" s="470">
        <f>別紙６!D8</f>
        <v>0</v>
      </c>
      <c r="E8" s="68">
        <f t="shared" ref="E8:E9" si="0">C8-D8</f>
        <v>0</v>
      </c>
      <c r="F8" s="68">
        <f>'別紙４ (1)'!I34</f>
        <v>0</v>
      </c>
      <c r="G8" s="68">
        <f>ROUNDDOWN(MIN(F8,E8),-3)</f>
        <v>0</v>
      </c>
      <c r="H8" s="4"/>
    </row>
    <row r="9" spans="1:8" s="3" customFormat="1" ht="39" customHeight="1">
      <c r="A9" s="43" t="s">
        <v>58</v>
      </c>
      <c r="B9" s="39" t="s">
        <v>14</v>
      </c>
      <c r="C9" s="67">
        <f>'別紙４ (2)'!H13+'別紙４ (2)'!H24+'別紙４ー② (2)'!H13+'別紙４ー② (2)'!H25</f>
        <v>0</v>
      </c>
      <c r="D9" s="470">
        <f>別紙６!D9</f>
        <v>0</v>
      </c>
      <c r="E9" s="68">
        <f t="shared" si="0"/>
        <v>0</v>
      </c>
      <c r="F9" s="68">
        <f>'別紙４ (2)'!I24+'別紙４ (2)'!I13+'別紙４ー② (2)'!I25+'別紙４ー② (2)'!I13</f>
        <v>0</v>
      </c>
      <c r="G9" s="68">
        <f>ROUNDDOWN(MIN(F9,E9),-3)</f>
        <v>0</v>
      </c>
      <c r="H9" s="4"/>
    </row>
    <row r="10" spans="1:8" ht="39" customHeight="1">
      <c r="A10" s="63"/>
      <c r="B10" s="64" t="s">
        <v>15</v>
      </c>
      <c r="C10" s="69">
        <f>SUM(C8:C9)</f>
        <v>0</v>
      </c>
      <c r="D10" s="69">
        <f>SUM(D8:D9)</f>
        <v>0</v>
      </c>
      <c r="E10" s="69">
        <f t="shared" ref="E10:G10" si="1">SUM(E8:E9)</f>
        <v>0</v>
      </c>
      <c r="F10" s="69">
        <f t="shared" si="1"/>
        <v>0</v>
      </c>
      <c r="G10" s="69">
        <f t="shared" si="1"/>
        <v>0</v>
      </c>
    </row>
  </sheetData>
  <sheetProtection algorithmName="SHA-512" hashValue="Q5sA7QJzcRwL/GdWUUEqhYsrF95OIMN7nnptwWjMoW9pjrZeCGBKqOpRwL3XcKZMuqucfuwUyjMhRBmpp+FtBw==" saltValue="R4PWAi3ev99RTFoxBbuYOQ==" spinCount="100000" sheet="1" objects="1" scenarios="1"/>
  <mergeCells count="4">
    <mergeCell ref="A6:B6"/>
    <mergeCell ref="A7:B7"/>
    <mergeCell ref="A5:B5"/>
    <mergeCell ref="B2:G2"/>
  </mergeCells>
  <phoneticPr fontId="2"/>
  <pageMargins left="0.39370078740157483" right="0.39370078740157483" top="0.78740157480314965" bottom="0.3937007874015748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38"/>
  <sheetViews>
    <sheetView view="pageBreakPreview" zoomScaleNormal="100" zoomScaleSheetLayoutView="100" workbookViewId="0">
      <selection activeCell="W2" sqref="W2:AE3"/>
    </sheetView>
  </sheetViews>
  <sheetFormatPr defaultRowHeight="14.25"/>
  <cols>
    <col min="1" max="48" width="2.625" customWidth="1"/>
  </cols>
  <sheetData>
    <row r="1" spans="1:31" ht="20.100000000000001" customHeight="1">
      <c r="A1" s="545" t="s">
        <v>159</v>
      </c>
      <c r="B1" s="546"/>
      <c r="C1" s="546"/>
      <c r="D1" s="546"/>
      <c r="E1" s="546"/>
      <c r="F1" s="546"/>
      <c r="G1" s="546"/>
      <c r="H1" s="546"/>
      <c r="I1" s="546"/>
      <c r="J1" s="546"/>
      <c r="K1" s="546"/>
      <c r="L1" s="546"/>
      <c r="M1" s="546"/>
      <c r="N1" s="546"/>
      <c r="O1" s="546"/>
      <c r="P1" s="546"/>
      <c r="Q1" s="546"/>
      <c r="R1" s="546"/>
      <c r="S1" s="181"/>
      <c r="T1" s="181"/>
      <c r="U1" s="181"/>
      <c r="V1" s="181"/>
      <c r="W1" s="181"/>
      <c r="X1" s="181"/>
      <c r="Y1" s="181"/>
      <c r="Z1" s="181"/>
      <c r="AA1" s="181"/>
      <c r="AB1" s="181"/>
      <c r="AC1" s="181"/>
      <c r="AD1" s="181"/>
      <c r="AE1" s="181"/>
    </row>
    <row r="2" spans="1:31" ht="20.100000000000001" customHeight="1">
      <c r="A2" s="181"/>
      <c r="B2" s="181"/>
      <c r="C2" s="181"/>
      <c r="D2" s="181"/>
      <c r="E2" s="181"/>
      <c r="F2" s="181"/>
      <c r="G2" s="181"/>
      <c r="H2" s="181"/>
      <c r="I2" s="181"/>
      <c r="J2" s="181"/>
      <c r="K2" s="181"/>
      <c r="L2" s="181"/>
      <c r="M2" s="181"/>
      <c r="N2" s="181"/>
      <c r="O2" s="181"/>
      <c r="P2" s="181"/>
      <c r="Q2" s="181"/>
      <c r="R2" s="181"/>
      <c r="S2" s="181"/>
      <c r="T2" s="181"/>
      <c r="U2" s="181"/>
      <c r="V2" s="181"/>
      <c r="W2" s="547" t="str">
        <f>IF('基礎情報入力シート（要入力）'!D3="","",'基礎情報入力シート（要入力）'!D3)</f>
        <v/>
      </c>
      <c r="X2" s="547"/>
      <c r="Y2" s="547"/>
      <c r="Z2" s="547"/>
      <c r="AA2" s="547"/>
      <c r="AB2" s="547"/>
      <c r="AC2" s="547"/>
      <c r="AD2" s="547"/>
      <c r="AE2" s="547"/>
    </row>
    <row r="3" spans="1:31" ht="20.100000000000001" customHeight="1">
      <c r="A3" s="181"/>
      <c r="B3" s="181"/>
      <c r="C3" s="181"/>
      <c r="D3" s="181"/>
      <c r="E3" s="181"/>
      <c r="F3" s="181"/>
      <c r="G3" s="181"/>
      <c r="H3" s="181"/>
      <c r="I3" s="181"/>
      <c r="J3" s="181"/>
      <c r="K3" s="181"/>
      <c r="L3" s="181"/>
      <c r="M3" s="181"/>
      <c r="N3" s="181"/>
      <c r="O3" s="181"/>
      <c r="P3" s="181"/>
      <c r="Q3" s="181"/>
      <c r="R3" s="181"/>
      <c r="S3" s="181"/>
      <c r="T3" s="181"/>
      <c r="U3" s="181"/>
      <c r="V3" s="181"/>
      <c r="W3" s="547"/>
      <c r="X3" s="547"/>
      <c r="Y3" s="547"/>
      <c r="Z3" s="547"/>
      <c r="AA3" s="547"/>
      <c r="AB3" s="547"/>
      <c r="AC3" s="547"/>
      <c r="AD3" s="547"/>
      <c r="AE3" s="547"/>
    </row>
    <row r="4" spans="1:31" ht="20.100000000000001" customHeight="1">
      <c r="A4" s="548" t="s">
        <v>150</v>
      </c>
      <c r="B4" s="548"/>
      <c r="C4" s="548"/>
      <c r="D4" s="548"/>
      <c r="E4" s="548"/>
      <c r="F4" s="548"/>
      <c r="G4" s="548"/>
      <c r="H4" s="548"/>
      <c r="I4" s="181"/>
      <c r="J4" s="181"/>
      <c r="K4" s="181"/>
      <c r="L4" s="181"/>
      <c r="M4" s="181"/>
      <c r="N4" s="181"/>
      <c r="O4" s="181"/>
      <c r="P4" s="181"/>
      <c r="Q4" s="181"/>
      <c r="R4" s="181"/>
      <c r="S4" s="181"/>
      <c r="T4" s="181"/>
      <c r="U4" s="181"/>
      <c r="V4" s="181"/>
      <c r="W4" s="181"/>
      <c r="X4" s="181"/>
      <c r="Y4" s="181"/>
      <c r="Z4" s="181"/>
      <c r="AA4" s="181"/>
      <c r="AB4" s="181"/>
      <c r="AC4" s="181"/>
      <c r="AD4" s="181"/>
      <c r="AE4" s="181"/>
    </row>
    <row r="5" spans="1:31" ht="20.100000000000001" customHeight="1">
      <c r="A5" s="548"/>
      <c r="B5" s="548"/>
      <c r="C5" s="548"/>
      <c r="D5" s="548"/>
      <c r="E5" s="548"/>
      <c r="F5" s="548"/>
      <c r="G5" s="548"/>
      <c r="H5" s="548"/>
      <c r="I5" s="181"/>
      <c r="J5" s="181"/>
      <c r="K5" s="181"/>
      <c r="L5" s="181"/>
      <c r="M5" s="181"/>
      <c r="N5" s="181"/>
      <c r="O5" s="181"/>
      <c r="P5" s="181"/>
      <c r="Q5" s="181"/>
      <c r="R5" s="181"/>
      <c r="S5" s="181"/>
      <c r="T5" s="181"/>
      <c r="U5" s="181"/>
      <c r="V5" s="181"/>
      <c r="W5" s="181"/>
      <c r="X5" s="181"/>
      <c r="Y5" s="181"/>
      <c r="Z5" s="181"/>
      <c r="AA5" s="181"/>
      <c r="AB5" s="181"/>
      <c r="AC5" s="181"/>
      <c r="AD5" s="181"/>
      <c r="AE5" s="181"/>
    </row>
    <row r="6" spans="1:31" ht="20.100000000000001" customHeight="1">
      <c r="A6" s="181"/>
      <c r="B6" s="181"/>
      <c r="C6" s="181"/>
      <c r="D6" s="181"/>
      <c r="E6" s="181"/>
      <c r="F6" s="181"/>
      <c r="G6" s="181"/>
      <c r="H6" s="181"/>
      <c r="I6" s="181"/>
      <c r="J6" s="181"/>
      <c r="K6" s="181"/>
      <c r="L6" s="181"/>
      <c r="M6" s="181"/>
      <c r="N6" s="548" t="s">
        <v>151</v>
      </c>
      <c r="O6" s="548"/>
      <c r="P6" s="548"/>
      <c r="Q6" s="548"/>
      <c r="R6" s="548"/>
      <c r="S6" s="551">
        <f>'基礎情報入力シート（要入力）'!D5</f>
        <v>0</v>
      </c>
      <c r="T6" s="551"/>
      <c r="U6" s="551"/>
      <c r="V6" s="551"/>
      <c r="W6" s="551"/>
      <c r="X6" s="551"/>
      <c r="Y6" s="551"/>
      <c r="Z6" s="551"/>
      <c r="AA6" s="551"/>
      <c r="AB6" s="551"/>
      <c r="AC6" s="551"/>
      <c r="AD6" s="551"/>
      <c r="AE6" s="551"/>
    </row>
    <row r="7" spans="1:31" ht="20.100000000000001" customHeight="1">
      <c r="A7" s="181"/>
      <c r="B7" s="181"/>
      <c r="C7" s="181"/>
      <c r="D7" s="181"/>
      <c r="E7" s="181"/>
      <c r="F7" s="181"/>
      <c r="G7" s="181"/>
      <c r="H7" s="181"/>
      <c r="I7" s="181"/>
      <c r="J7" s="181"/>
      <c r="K7" s="181"/>
      <c r="L7" s="181"/>
      <c r="M7" s="181"/>
      <c r="N7" s="548"/>
      <c r="O7" s="548"/>
      <c r="P7" s="548"/>
      <c r="Q7" s="548"/>
      <c r="R7" s="548"/>
      <c r="S7" s="551"/>
      <c r="T7" s="551"/>
      <c r="U7" s="551"/>
      <c r="V7" s="551"/>
      <c r="W7" s="551"/>
      <c r="X7" s="551"/>
      <c r="Y7" s="551"/>
      <c r="Z7" s="551"/>
      <c r="AA7" s="551"/>
      <c r="AB7" s="551"/>
      <c r="AC7" s="551"/>
      <c r="AD7" s="551"/>
      <c r="AE7" s="551"/>
    </row>
    <row r="8" spans="1:31" ht="20.100000000000001" customHeight="1">
      <c r="A8" s="181"/>
      <c r="B8" s="181"/>
      <c r="C8" s="181"/>
      <c r="D8" s="181"/>
      <c r="E8" s="181"/>
      <c r="F8" s="181"/>
      <c r="G8" s="181"/>
      <c r="H8" s="181"/>
      <c r="I8" s="181"/>
      <c r="J8" s="181"/>
      <c r="K8" s="181"/>
      <c r="L8" s="181"/>
      <c r="M8" s="181"/>
      <c r="N8" s="549" t="s">
        <v>128</v>
      </c>
      <c r="O8" s="548"/>
      <c r="P8" s="548"/>
      <c r="Q8" s="548"/>
      <c r="R8" s="548"/>
      <c r="S8" s="541">
        <f>'基礎情報入力シート（要入力）'!D6</f>
        <v>0</v>
      </c>
      <c r="T8" s="541"/>
      <c r="U8" s="541"/>
      <c r="V8" s="541"/>
      <c r="W8" s="541"/>
      <c r="X8" s="541"/>
      <c r="Y8" s="541"/>
      <c r="Z8" s="541"/>
      <c r="AA8" s="541"/>
      <c r="AB8" s="541"/>
      <c r="AC8" s="541"/>
      <c r="AD8" s="541"/>
      <c r="AE8" s="541"/>
    </row>
    <row r="9" spans="1:31" ht="20.100000000000001" customHeight="1">
      <c r="A9" s="181"/>
      <c r="B9" s="181"/>
      <c r="C9" s="181"/>
      <c r="D9" s="181"/>
      <c r="E9" s="181"/>
      <c r="F9" s="181"/>
      <c r="G9" s="181"/>
      <c r="H9" s="181"/>
      <c r="I9" s="181"/>
      <c r="J9" s="181"/>
      <c r="K9" s="181"/>
      <c r="L9" s="181"/>
      <c r="M9" s="181"/>
      <c r="N9" s="548"/>
      <c r="O9" s="548"/>
      <c r="P9" s="548"/>
      <c r="Q9" s="548"/>
      <c r="R9" s="548"/>
      <c r="S9" s="541"/>
      <c r="T9" s="541"/>
      <c r="U9" s="541"/>
      <c r="V9" s="541"/>
      <c r="W9" s="541"/>
      <c r="X9" s="541"/>
      <c r="Y9" s="541"/>
      <c r="Z9" s="541"/>
      <c r="AA9" s="541"/>
      <c r="AB9" s="541"/>
      <c r="AC9" s="541"/>
      <c r="AD9" s="541"/>
      <c r="AE9" s="541"/>
    </row>
    <row r="10" spans="1:31" ht="20.100000000000001" customHeight="1">
      <c r="A10" s="181"/>
      <c r="B10" s="181"/>
      <c r="C10" s="181"/>
      <c r="D10" s="181"/>
      <c r="E10" s="181"/>
      <c r="F10" s="181"/>
      <c r="G10" s="181"/>
      <c r="H10" s="181"/>
      <c r="I10" s="181"/>
      <c r="J10" s="181"/>
      <c r="K10" s="181"/>
      <c r="L10" s="181"/>
      <c r="M10" s="181"/>
      <c r="N10" s="550" t="s">
        <v>152</v>
      </c>
      <c r="O10" s="548"/>
      <c r="P10" s="548"/>
      <c r="Q10" s="548"/>
      <c r="R10" s="548"/>
      <c r="S10" s="541">
        <f>'基礎情報入力シート（要入力）'!D7</f>
        <v>0</v>
      </c>
      <c r="T10" s="541"/>
      <c r="U10" s="541"/>
      <c r="V10" s="541"/>
      <c r="W10" s="541"/>
      <c r="X10" s="541"/>
      <c r="Y10" s="541"/>
      <c r="Z10" s="541"/>
      <c r="AA10" s="541"/>
      <c r="AB10" s="541"/>
      <c r="AC10" s="541"/>
      <c r="AD10" s="541"/>
      <c r="AE10" s="541"/>
    </row>
    <row r="11" spans="1:31" ht="20.100000000000001" customHeight="1">
      <c r="A11" s="181"/>
      <c r="B11" s="181"/>
      <c r="C11" s="181"/>
      <c r="D11" s="181"/>
      <c r="E11" s="181"/>
      <c r="F11" s="181"/>
      <c r="G11" s="181"/>
      <c r="H11" s="181"/>
      <c r="I11" s="181"/>
      <c r="J11" s="181"/>
      <c r="K11" s="181"/>
      <c r="L11" s="181"/>
      <c r="M11" s="181"/>
      <c r="N11" s="548"/>
      <c r="O11" s="548"/>
      <c r="P11" s="548"/>
      <c r="Q11" s="548"/>
      <c r="R11" s="548"/>
      <c r="S11" s="541"/>
      <c r="T11" s="541"/>
      <c r="U11" s="541"/>
      <c r="V11" s="541"/>
      <c r="W11" s="541"/>
      <c r="X11" s="541"/>
      <c r="Y11" s="541"/>
      <c r="Z11" s="541"/>
      <c r="AA11" s="541"/>
      <c r="AB11" s="541"/>
      <c r="AC11" s="541"/>
      <c r="AD11" s="541"/>
      <c r="AE11" s="541"/>
    </row>
    <row r="12" spans="1:31" ht="20.100000000000001" customHeight="1">
      <c r="A12" s="181"/>
      <c r="B12" s="181"/>
      <c r="C12" s="181"/>
      <c r="D12" s="181"/>
      <c r="E12" s="181"/>
      <c r="F12" s="181"/>
      <c r="G12" s="181"/>
      <c r="H12" s="181"/>
      <c r="I12" s="181"/>
      <c r="J12" s="181"/>
      <c r="K12" s="181"/>
      <c r="L12" s="181"/>
      <c r="M12" s="181"/>
      <c r="N12" s="181"/>
      <c r="O12" s="181"/>
      <c r="P12" s="181"/>
      <c r="Q12" s="181"/>
      <c r="R12" s="181"/>
      <c r="S12" s="541">
        <f>'基礎情報入力シート（要入力）'!D10</f>
        <v>0</v>
      </c>
      <c r="T12" s="541"/>
      <c r="U12" s="541"/>
      <c r="V12" s="541"/>
      <c r="W12" s="541"/>
      <c r="X12" s="541"/>
      <c r="Y12" s="541"/>
      <c r="Z12" s="541"/>
      <c r="AA12" s="541"/>
      <c r="AB12" s="541"/>
      <c r="AC12" s="541"/>
      <c r="AD12" s="541"/>
      <c r="AE12" s="541"/>
    </row>
    <row r="13" spans="1:31" ht="20.100000000000001" customHeight="1">
      <c r="A13" s="181"/>
      <c r="B13" s="181"/>
      <c r="C13" s="181"/>
      <c r="D13" s="181"/>
      <c r="E13" s="181"/>
      <c r="F13" s="181"/>
      <c r="G13" s="181"/>
      <c r="H13" s="181"/>
      <c r="I13" s="181"/>
      <c r="J13" s="181"/>
      <c r="K13" s="181"/>
      <c r="L13" s="181"/>
      <c r="M13" s="181"/>
      <c r="N13" s="181"/>
      <c r="O13" s="181"/>
      <c r="P13" s="181"/>
      <c r="Q13" s="181"/>
      <c r="R13" s="181"/>
      <c r="S13" s="541"/>
      <c r="T13" s="541"/>
      <c r="U13" s="541"/>
      <c r="V13" s="541"/>
      <c r="W13" s="541"/>
      <c r="X13" s="541"/>
      <c r="Y13" s="541"/>
      <c r="Z13" s="541"/>
      <c r="AA13" s="541"/>
      <c r="AB13" s="541"/>
      <c r="AC13" s="541"/>
      <c r="AD13" s="541"/>
      <c r="AE13" s="541"/>
    </row>
    <row r="14" spans="1:31" ht="20.100000000000001" customHeight="1">
      <c r="A14" s="181"/>
      <c r="B14" s="181"/>
      <c r="C14" s="181"/>
      <c r="D14" s="181"/>
      <c r="E14" s="181"/>
      <c r="F14" s="181"/>
      <c r="G14" s="181"/>
      <c r="H14" s="181"/>
      <c r="I14" s="181"/>
      <c r="J14" s="181"/>
      <c r="K14" s="181"/>
      <c r="L14" s="181"/>
      <c r="M14" s="181"/>
      <c r="N14" s="181"/>
      <c r="O14" s="181"/>
      <c r="P14" s="181"/>
      <c r="Q14" s="181"/>
      <c r="R14" s="181"/>
      <c r="S14" s="541">
        <f>'基礎情報入力シート（要入力）'!D8</f>
        <v>0</v>
      </c>
      <c r="T14" s="541"/>
      <c r="U14" s="541"/>
      <c r="V14" s="541"/>
      <c r="W14" s="541"/>
      <c r="X14" s="541"/>
      <c r="Y14" s="541"/>
      <c r="Z14" s="541"/>
      <c r="AA14" s="541"/>
      <c r="AB14" s="541"/>
      <c r="AC14" s="541"/>
      <c r="AD14" s="541"/>
      <c r="AE14" s="541"/>
    </row>
    <row r="15" spans="1:31" ht="20.100000000000001" customHeight="1">
      <c r="A15" s="181"/>
      <c r="B15" s="181"/>
      <c r="C15" s="181"/>
      <c r="D15" s="181"/>
      <c r="E15" s="181"/>
      <c r="F15" s="181"/>
      <c r="G15" s="181"/>
      <c r="H15" s="181"/>
      <c r="I15" s="181"/>
      <c r="J15" s="181"/>
      <c r="K15" s="181"/>
      <c r="L15" s="181"/>
      <c r="M15" s="181"/>
      <c r="N15" s="181"/>
      <c r="O15" s="181"/>
      <c r="P15" s="181"/>
      <c r="Q15" s="181"/>
      <c r="R15" s="181"/>
      <c r="S15" s="541"/>
      <c r="T15" s="541"/>
      <c r="U15" s="541"/>
      <c r="V15" s="541"/>
      <c r="W15" s="541"/>
      <c r="X15" s="541"/>
      <c r="Y15" s="541"/>
      <c r="Z15" s="541"/>
      <c r="AA15" s="541"/>
      <c r="AB15" s="541"/>
      <c r="AC15" s="541"/>
      <c r="AD15" s="541"/>
      <c r="AE15" s="541"/>
    </row>
    <row r="16" spans="1:31" ht="20.100000000000001" customHeight="1">
      <c r="A16" s="543" t="s">
        <v>379</v>
      </c>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row>
    <row r="17" spans="1:31" ht="20.100000000000001" customHeight="1">
      <c r="A17" s="544"/>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row>
    <row r="18" spans="1:31" ht="20.100000000000001" customHeight="1">
      <c r="A18" s="544"/>
      <c r="B18" s="544"/>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row>
    <row r="19" spans="1:31" ht="20.100000000000001" customHeight="1">
      <c r="A19" s="544"/>
      <c r="B19" s="544"/>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row>
    <row r="20" spans="1:31" ht="20.100000000000001" customHeight="1">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row>
    <row r="21" spans="1:31" ht="20.100000000000001" customHeight="1">
      <c r="A21" s="181"/>
      <c r="B21" s="181" t="s">
        <v>376</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row>
    <row r="22" spans="1:31" ht="20.100000000000001" customHeight="1">
      <c r="A22" s="181" t="s">
        <v>157</v>
      </c>
      <c r="B22" s="181" t="s">
        <v>160</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row>
    <row r="23" spans="1:31" ht="20.100000000000001" customHeight="1">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row>
    <row r="24" spans="1:31" ht="20.100000000000001" customHeight="1">
      <c r="A24" s="181"/>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row>
    <row r="25" spans="1:31" ht="39.950000000000003" customHeight="1">
      <c r="A25" s="181"/>
      <c r="B25" s="181" t="s">
        <v>161</v>
      </c>
      <c r="C25" s="181"/>
      <c r="D25" s="181"/>
      <c r="E25" s="181"/>
      <c r="F25" s="181"/>
      <c r="G25" s="181"/>
      <c r="H25" s="181"/>
      <c r="I25" s="181"/>
      <c r="J25" s="181"/>
      <c r="K25" s="181"/>
      <c r="L25" s="181"/>
      <c r="M25" s="181" t="s">
        <v>162</v>
      </c>
      <c r="N25" s="566">
        <f>別紙1!E11</f>
        <v>0</v>
      </c>
      <c r="O25" s="567"/>
      <c r="P25" s="567"/>
      <c r="Q25" s="567"/>
      <c r="R25" s="567"/>
      <c r="S25" s="567"/>
      <c r="T25" s="567"/>
      <c r="U25" s="567"/>
      <c r="V25" s="567"/>
      <c r="W25" s="567"/>
      <c r="X25" s="567"/>
      <c r="Y25" s="181" t="s">
        <v>64</v>
      </c>
      <c r="Z25" s="181"/>
      <c r="AA25" s="181"/>
      <c r="AB25" s="181"/>
      <c r="AC25" s="181"/>
      <c r="AD25" s="181"/>
      <c r="AE25" s="181"/>
    </row>
    <row r="26" spans="1:31" ht="20.100000000000001" customHeight="1">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row>
    <row r="27" spans="1:31" ht="20.100000000000001" customHeight="1">
      <c r="A27" s="181"/>
      <c r="B27" s="181" t="s">
        <v>380</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row>
    <row r="28" spans="1:31" ht="20.100000000000001" customHeight="1">
      <c r="A28" s="181"/>
      <c r="B28" s="181" t="s">
        <v>163</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row>
    <row r="29" spans="1:31" ht="20.100000000000001"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row>
    <row r="30" spans="1:31" ht="20.100000000000001" customHeight="1">
      <c r="A30" s="181"/>
      <c r="B30" s="181" t="s">
        <v>164</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row>
    <row r="31" spans="1:31" ht="20.100000000000001"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row>
    <row r="32" spans="1:31" ht="20.100000000000001" customHeight="1">
      <c r="A32" s="181"/>
      <c r="B32" s="181" t="s">
        <v>165</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row>
    <row r="33" spans="1:31" ht="20.100000000000001" customHeight="1">
      <c r="A33" s="181"/>
      <c r="B33" s="181" t="s">
        <v>166</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row>
    <row r="34" spans="1:31" ht="20.100000000000001" customHeight="1">
      <c r="A34" s="181"/>
      <c r="B34" s="181" t="s">
        <v>167</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row>
    <row r="35" spans="1:31" ht="20.100000000000001" customHeight="1">
      <c r="A35" s="181"/>
      <c r="B35" s="181" t="s">
        <v>168</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row>
    <row r="36" spans="1:31" ht="20.100000000000001" customHeight="1">
      <c r="A36" s="181"/>
      <c r="B36" s="181" t="s">
        <v>169</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row>
    <row r="37" spans="1:31">
      <c r="A37" s="181"/>
      <c r="B37" s="181"/>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181"/>
    </row>
    <row r="38" spans="1:31">
      <c r="A38" s="181"/>
      <c r="B38" s="181"/>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181"/>
    </row>
  </sheetData>
  <sheetProtection algorithmName="SHA-512" hashValue="m6Eg2IiMQlV0Kt44MEMxBN0eyzrN37X95hy6Ckwg2yPFAVMCVvDP3fem3XHhHlgOGaBlfSQcZy0b8ywJto2nkA==" saltValue="r/dtPawnIc7U1T+uNye2vQ==" spinCount="100000" sheet="1" objects="1" scenarios="1"/>
  <mergeCells count="14">
    <mergeCell ref="C37:AD38"/>
    <mergeCell ref="N25:X25"/>
    <mergeCell ref="A1:R1"/>
    <mergeCell ref="W2:AE3"/>
    <mergeCell ref="A4:H5"/>
    <mergeCell ref="N6:R7"/>
    <mergeCell ref="S6:AE7"/>
    <mergeCell ref="N8:R9"/>
    <mergeCell ref="S8:AE9"/>
    <mergeCell ref="N10:R11"/>
    <mergeCell ref="S10:AE11"/>
    <mergeCell ref="S12:AE13"/>
    <mergeCell ref="S14:AE15"/>
    <mergeCell ref="A16:AE19"/>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K43"/>
  <sheetViews>
    <sheetView showZeros="0" view="pageBreakPreview" zoomScale="70" zoomScaleNormal="100" zoomScaleSheetLayoutView="70" workbookViewId="0"/>
  </sheetViews>
  <sheetFormatPr defaultColWidth="9" defaultRowHeight="14.25"/>
  <cols>
    <col min="1" max="1" width="7.625" style="10" customWidth="1"/>
    <col min="2" max="3" width="15.625" style="10" customWidth="1"/>
    <col min="4" max="4" width="10.625" style="10" customWidth="1"/>
    <col min="5" max="5" width="6.75" style="10" customWidth="1"/>
    <col min="6" max="6" width="10.625" style="10" customWidth="1"/>
    <col min="7" max="7" width="6.75" style="10" customWidth="1"/>
    <col min="8" max="8" width="9.625" style="10" customWidth="1"/>
    <col min="9" max="10" width="9.75" style="10" customWidth="1"/>
    <col min="11" max="11" width="100.5" style="10" customWidth="1"/>
    <col min="12" max="16" width="15.625" style="10" customWidth="1"/>
    <col min="17" max="16384" width="9" style="10"/>
  </cols>
  <sheetData>
    <row r="1" spans="1:11" ht="15.75" customHeight="1">
      <c r="A1" s="30" t="s">
        <v>510</v>
      </c>
    </row>
    <row r="2" spans="1:11" ht="20.25" customHeight="1">
      <c r="A2" s="10" t="s">
        <v>45</v>
      </c>
    </row>
    <row r="3" spans="1:11" s="29" customFormat="1" ht="38.25" customHeight="1">
      <c r="A3" s="588" t="s">
        <v>363</v>
      </c>
      <c r="B3" s="588"/>
      <c r="C3" s="588"/>
      <c r="D3" s="588"/>
      <c r="E3" s="588"/>
      <c r="F3" s="588"/>
      <c r="G3" s="588"/>
      <c r="H3" s="588"/>
      <c r="I3" s="588"/>
      <c r="J3" s="32"/>
    </row>
    <row r="4" spans="1:11" ht="20.25" customHeight="1"/>
    <row r="5" spans="1:11" ht="24.95" customHeight="1">
      <c r="A5" s="18"/>
      <c r="B5" s="600" t="s">
        <v>44</v>
      </c>
      <c r="C5" s="589">
        <f>'基礎情報入力シート（要入力）'!D7</f>
        <v>0</v>
      </c>
      <c r="D5" s="590"/>
      <c r="E5" s="590"/>
      <c r="F5" s="590"/>
      <c r="G5" s="590"/>
      <c r="H5" s="590"/>
      <c r="I5" s="591"/>
      <c r="J5" s="36"/>
    </row>
    <row r="6" spans="1:11" ht="24.95" customHeight="1">
      <c r="A6" s="18"/>
      <c r="B6" s="601"/>
      <c r="C6" s="597">
        <f>'基礎情報入力シート（要入力）'!D10</f>
        <v>0</v>
      </c>
      <c r="D6" s="598"/>
      <c r="E6" s="598"/>
      <c r="F6" s="598"/>
      <c r="G6" s="598"/>
      <c r="H6" s="598"/>
      <c r="I6" s="599"/>
      <c r="J6" s="36"/>
    </row>
    <row r="7" spans="1:11" ht="24.95" customHeight="1">
      <c r="A7" s="18"/>
      <c r="B7" s="28" t="s">
        <v>43</v>
      </c>
      <c r="C7" s="592">
        <f>'基礎情報入力シート（要入力）'!D8</f>
        <v>0</v>
      </c>
      <c r="D7" s="593"/>
      <c r="E7" s="593"/>
      <c r="F7" s="593"/>
      <c r="G7" s="593"/>
      <c r="H7" s="593"/>
      <c r="I7" s="594"/>
      <c r="J7" s="36"/>
    </row>
    <row r="8" spans="1:11" ht="24.95" customHeight="1">
      <c r="B8" s="27" t="s">
        <v>42</v>
      </c>
      <c r="C8" s="595" t="s">
        <v>76</v>
      </c>
      <c r="D8" s="595"/>
      <c r="E8" s="595"/>
      <c r="F8" s="595"/>
      <c r="G8" s="595"/>
      <c r="H8" s="595"/>
      <c r="I8" s="595"/>
      <c r="J8" s="36"/>
      <c r="K8" s="90"/>
    </row>
    <row r="9" spans="1:11" ht="20.25" customHeight="1">
      <c r="K9" s="90"/>
    </row>
    <row r="10" spans="1:11" s="11" customFormat="1" ht="20.25" customHeight="1">
      <c r="A10" s="12" t="s">
        <v>41</v>
      </c>
      <c r="K10" s="90"/>
    </row>
    <row r="11" spans="1:11" ht="9.9499999999999993" customHeight="1">
      <c r="K11" s="90"/>
    </row>
    <row r="12" spans="1:11" ht="20.25" customHeight="1">
      <c r="A12" s="10">
        <v>1</v>
      </c>
      <c r="B12" s="10" t="s">
        <v>48</v>
      </c>
      <c r="K12" s="90"/>
    </row>
    <row r="13" spans="1:11" ht="12" customHeight="1">
      <c r="A13" s="10" t="s">
        <v>40</v>
      </c>
      <c r="K13" s="90"/>
    </row>
    <row r="14" spans="1:11" ht="20.25" customHeight="1">
      <c r="B14" s="596"/>
      <c r="C14" s="596"/>
      <c r="D14" s="596"/>
      <c r="E14" s="596"/>
      <c r="F14" s="596"/>
      <c r="G14" s="596"/>
      <c r="H14" s="596"/>
      <c r="K14" s="90"/>
    </row>
    <row r="15" spans="1:11" ht="20.25" customHeight="1">
      <c r="B15" s="596"/>
      <c r="C15" s="596"/>
      <c r="D15" s="596"/>
      <c r="E15" s="596"/>
      <c r="F15" s="596"/>
      <c r="G15" s="596"/>
      <c r="H15" s="596"/>
      <c r="K15" s="90"/>
    </row>
    <row r="16" spans="1:11" ht="20.25" customHeight="1">
      <c r="B16" s="596"/>
      <c r="C16" s="596"/>
      <c r="D16" s="596"/>
      <c r="E16" s="596"/>
      <c r="F16" s="596"/>
      <c r="G16" s="596"/>
      <c r="H16" s="596"/>
      <c r="K16" s="90"/>
    </row>
    <row r="17" spans="1:11" ht="20.25" customHeight="1">
      <c r="B17" s="596"/>
      <c r="C17" s="596"/>
      <c r="D17" s="596"/>
      <c r="E17" s="596"/>
      <c r="F17" s="596"/>
      <c r="G17" s="596"/>
      <c r="H17" s="596"/>
      <c r="K17" s="90"/>
    </row>
    <row r="18" spans="1:11" ht="20.25" customHeight="1">
      <c r="B18" s="596"/>
      <c r="C18" s="596"/>
      <c r="D18" s="596"/>
      <c r="E18" s="596"/>
      <c r="F18" s="596"/>
      <c r="G18" s="596"/>
      <c r="H18" s="596"/>
      <c r="K18" s="90"/>
    </row>
    <row r="19" spans="1:11" ht="20.25" customHeight="1">
      <c r="B19" s="596"/>
      <c r="C19" s="596"/>
      <c r="D19" s="596"/>
      <c r="E19" s="596"/>
      <c r="F19" s="596"/>
      <c r="G19" s="596"/>
      <c r="H19" s="596"/>
      <c r="K19" s="90"/>
    </row>
    <row r="20" spans="1:11" ht="20.25" customHeight="1">
      <c r="B20" s="596"/>
      <c r="C20" s="596"/>
      <c r="D20" s="596"/>
      <c r="E20" s="596"/>
      <c r="F20" s="596"/>
      <c r="G20" s="596"/>
      <c r="H20" s="596"/>
      <c r="K20" s="90"/>
    </row>
    <row r="21" spans="1:11" ht="20.25" customHeight="1">
      <c r="B21" s="596"/>
      <c r="C21" s="596"/>
      <c r="D21" s="596"/>
      <c r="E21" s="596"/>
      <c r="F21" s="596"/>
      <c r="G21" s="596"/>
      <c r="H21" s="596"/>
      <c r="K21" s="90"/>
    </row>
    <row r="22" spans="1:11" ht="20.25" customHeight="1">
      <c r="B22" s="33"/>
      <c r="C22" s="33"/>
      <c r="D22" s="33"/>
      <c r="E22" s="33"/>
      <c r="F22" s="33"/>
      <c r="G22" s="33"/>
      <c r="H22" s="33"/>
    </row>
    <row r="23" spans="1:11" ht="20.25" customHeight="1">
      <c r="A23" s="10">
        <v>2</v>
      </c>
      <c r="B23" s="10" t="s">
        <v>49</v>
      </c>
      <c r="F23" s="26" t="s">
        <v>39</v>
      </c>
      <c r="I23" s="26"/>
    </row>
    <row r="24" spans="1:11" ht="20.25" customHeight="1">
      <c r="B24" s="585" t="s">
        <v>38</v>
      </c>
      <c r="C24" s="586"/>
      <c r="D24" s="587" t="s">
        <v>37</v>
      </c>
      <c r="E24" s="587"/>
      <c r="F24" s="587"/>
      <c r="G24" s="26"/>
      <c r="H24" s="90"/>
    </row>
    <row r="25" spans="1:11" ht="40.9" customHeight="1">
      <c r="B25" s="582" t="s">
        <v>78</v>
      </c>
      <c r="C25" s="583"/>
      <c r="D25" s="584">
        <f>'別紙４ (1)'!H33</f>
        <v>0</v>
      </c>
      <c r="E25" s="584"/>
      <c r="F25" s="584"/>
      <c r="G25" s="37"/>
      <c r="H25" s="90"/>
      <c r="K25" s="90"/>
    </row>
    <row r="26" spans="1:11" ht="30.6" customHeight="1">
      <c r="B26" s="570" t="s">
        <v>28</v>
      </c>
      <c r="C26" s="571"/>
      <c r="D26" s="581">
        <f>SUM(D25:F25)</f>
        <v>0</v>
      </c>
      <c r="E26" s="581"/>
      <c r="F26" s="581"/>
      <c r="G26" s="38"/>
      <c r="H26" s="90"/>
    </row>
    <row r="27" spans="1:11" ht="20.25" customHeight="1"/>
    <row r="28" spans="1:11" ht="20.25" customHeight="1">
      <c r="A28" s="10">
        <v>3</v>
      </c>
      <c r="B28" s="10" t="s">
        <v>50</v>
      </c>
      <c r="F28" s="573" t="s">
        <v>36</v>
      </c>
      <c r="G28" s="573"/>
    </row>
    <row r="29" spans="1:11" ht="20.25" customHeight="1">
      <c r="B29" s="14" t="s">
        <v>35</v>
      </c>
      <c r="C29" s="31"/>
      <c r="D29" s="25" t="s">
        <v>34</v>
      </c>
      <c r="E29" s="24"/>
      <c r="F29" s="574"/>
      <c r="G29" s="574"/>
      <c r="H29" s="13"/>
    </row>
    <row r="30" spans="1:11" ht="20.25" customHeight="1">
      <c r="B30" s="23" t="s">
        <v>33</v>
      </c>
      <c r="C30" s="22">
        <f>ROUNDDOWN(('別紙４ (1)'!I34)/1000,0)</f>
        <v>0</v>
      </c>
      <c r="D30" s="575" t="s">
        <v>59</v>
      </c>
      <c r="E30" s="576"/>
      <c r="F30" s="577">
        <f>ROUNDUP(D26/1000,0)</f>
        <v>0</v>
      </c>
      <c r="G30" s="578"/>
      <c r="H30" s="13"/>
    </row>
    <row r="31" spans="1:11" ht="20.25" customHeight="1">
      <c r="B31" s="21" t="s">
        <v>32</v>
      </c>
      <c r="C31" s="170"/>
      <c r="D31" s="19"/>
      <c r="E31" s="18"/>
      <c r="F31" s="579"/>
      <c r="G31" s="580"/>
    </row>
    <row r="32" spans="1:11" ht="20.25" customHeight="1">
      <c r="B32" s="21" t="s">
        <v>31</v>
      </c>
      <c r="C32" s="20">
        <f>F35-(C30+C31+C33+C34)</f>
        <v>0</v>
      </c>
      <c r="D32" s="19"/>
      <c r="E32" s="18"/>
      <c r="F32" s="579"/>
      <c r="G32" s="580"/>
    </row>
    <row r="33" spans="1:11" ht="20.25" customHeight="1">
      <c r="B33" s="21" t="s">
        <v>30</v>
      </c>
      <c r="C33" s="170"/>
      <c r="D33" s="19"/>
      <c r="E33" s="18"/>
      <c r="F33" s="579"/>
      <c r="G33" s="580"/>
    </row>
    <row r="34" spans="1:11" ht="20.25" customHeight="1">
      <c r="B34" s="17" t="s">
        <v>29</v>
      </c>
      <c r="C34" s="171"/>
      <c r="D34" s="16"/>
      <c r="E34" s="15"/>
      <c r="F34" s="568"/>
      <c r="G34" s="569"/>
    </row>
    <row r="35" spans="1:11" ht="20.25" customHeight="1">
      <c r="B35" s="61" t="s">
        <v>28</v>
      </c>
      <c r="C35" s="60">
        <f>SUM(C30:C34)</f>
        <v>0</v>
      </c>
      <c r="D35" s="570" t="s">
        <v>28</v>
      </c>
      <c r="E35" s="571"/>
      <c r="F35" s="572">
        <f>SUM(F30:G34)</f>
        <v>0</v>
      </c>
      <c r="G35" s="572"/>
      <c r="H35" s="13"/>
      <c r="K35" s="11"/>
    </row>
    <row r="36" spans="1:11" ht="20.25" customHeight="1">
      <c r="K36" s="11"/>
    </row>
    <row r="37" spans="1:11" s="11" customFormat="1" ht="20.25" customHeight="1">
      <c r="A37" s="12" t="s">
        <v>27</v>
      </c>
      <c r="B37" s="10"/>
      <c r="C37" s="10"/>
      <c r="D37" s="10"/>
      <c r="E37" s="10"/>
      <c r="F37" s="10"/>
      <c r="K37" s="10"/>
    </row>
    <row r="38" spans="1:11" s="11" customFormat="1" ht="9.9499999999999993" customHeight="1">
      <c r="A38" s="12"/>
      <c r="K38" s="10"/>
    </row>
    <row r="39" spans="1:11" ht="20.25" customHeight="1">
      <c r="A39" s="10">
        <v>1</v>
      </c>
      <c r="B39" s="10" t="s">
        <v>51</v>
      </c>
      <c r="C39" s="11"/>
      <c r="D39" s="11"/>
      <c r="E39" s="11"/>
      <c r="F39" s="11"/>
    </row>
    <row r="40" spans="1:11" ht="20.25" customHeight="1">
      <c r="A40" s="10">
        <v>2</v>
      </c>
      <c r="B40" s="10" t="s">
        <v>87</v>
      </c>
    </row>
    <row r="41" spans="1:11" ht="20.25" customHeight="1"/>
    <row r="42" spans="1:11" ht="20.25" customHeight="1"/>
    <row r="43" spans="1:11" ht="20.25" customHeight="1"/>
  </sheetData>
  <sheetProtection algorithmName="SHA-512" hashValue="A94O1cqbhBapPVViBo7qlwhL62zBOKALgk0XK0toCB9Ti3l3l5TCoR57DqkpC5PlMM40AvLkKQQlzKv85pWXpA==" saltValue="6uxq61r5PJfn5lPURmobHw==" spinCount="100000" sheet="1" objects="1" scenarios="1"/>
  <mergeCells count="23">
    <mergeCell ref="B24:C24"/>
    <mergeCell ref="D24:F24"/>
    <mergeCell ref="A3:I3"/>
    <mergeCell ref="C5:I5"/>
    <mergeCell ref="C7:I7"/>
    <mergeCell ref="C8:I8"/>
    <mergeCell ref="B14:H21"/>
    <mergeCell ref="C6:I6"/>
    <mergeCell ref="B5:B6"/>
    <mergeCell ref="B26:C26"/>
    <mergeCell ref="D26:F26"/>
    <mergeCell ref="B25:C25"/>
    <mergeCell ref="D25:F25"/>
    <mergeCell ref="F33:G33"/>
    <mergeCell ref="F34:G34"/>
    <mergeCell ref="D35:E35"/>
    <mergeCell ref="F35:G35"/>
    <mergeCell ref="F28:G28"/>
    <mergeCell ref="F29:G29"/>
    <mergeCell ref="D30:E30"/>
    <mergeCell ref="F30:G30"/>
    <mergeCell ref="F31:G31"/>
    <mergeCell ref="F32:G32"/>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K43"/>
  <sheetViews>
    <sheetView showZeros="0" view="pageBreakPreview" topLeftCell="A19" zoomScaleNormal="100" zoomScaleSheetLayoutView="100" workbookViewId="0">
      <selection activeCell="D25" sqref="D25:F25"/>
    </sheetView>
  </sheetViews>
  <sheetFormatPr defaultColWidth="9" defaultRowHeight="14.25"/>
  <cols>
    <col min="1" max="1" width="7.625" style="10" customWidth="1"/>
    <col min="2" max="3" width="15.625" style="10" customWidth="1"/>
    <col min="4" max="4" width="10.625" style="10" customWidth="1"/>
    <col min="5" max="5" width="6.75" style="10" customWidth="1"/>
    <col min="6" max="6" width="10.625" style="10" customWidth="1"/>
    <col min="7" max="7" width="6.75" style="10" customWidth="1"/>
    <col min="8" max="8" width="9.625" style="10" customWidth="1"/>
    <col min="9" max="10" width="9.75" style="10" customWidth="1"/>
    <col min="11" max="11" width="100.5" style="10" customWidth="1"/>
    <col min="12" max="16" width="15.625" style="10" customWidth="1"/>
    <col min="17" max="16384" width="9" style="10"/>
  </cols>
  <sheetData>
    <row r="1" spans="1:11" ht="15.75" customHeight="1">
      <c r="A1" s="30" t="s">
        <v>511</v>
      </c>
    </row>
    <row r="2" spans="1:11" ht="20.25" customHeight="1">
      <c r="A2" s="10" t="s">
        <v>45</v>
      </c>
    </row>
    <row r="3" spans="1:11" s="29" customFormat="1" ht="38.25" customHeight="1">
      <c r="A3" s="588" t="s">
        <v>363</v>
      </c>
      <c r="B3" s="588"/>
      <c r="C3" s="588"/>
      <c r="D3" s="588"/>
      <c r="E3" s="588"/>
      <c r="F3" s="588"/>
      <c r="G3" s="588"/>
      <c r="H3" s="588"/>
      <c r="I3" s="588"/>
      <c r="J3" s="32"/>
    </row>
    <row r="4" spans="1:11" ht="20.25" customHeight="1"/>
    <row r="5" spans="1:11" ht="24.95" customHeight="1">
      <c r="A5" s="18"/>
      <c r="B5" s="600" t="s">
        <v>44</v>
      </c>
      <c r="C5" s="589">
        <f>'基礎情報入力シート（要入力）'!D7</f>
        <v>0</v>
      </c>
      <c r="D5" s="590"/>
      <c r="E5" s="590"/>
      <c r="F5" s="590"/>
      <c r="G5" s="590"/>
      <c r="H5" s="590"/>
      <c r="I5" s="591"/>
      <c r="J5" s="36"/>
    </row>
    <row r="6" spans="1:11" ht="24.95" customHeight="1">
      <c r="A6" s="18"/>
      <c r="B6" s="601"/>
      <c r="C6" s="597">
        <f>'基礎情報入力シート（要入力）'!D10</f>
        <v>0</v>
      </c>
      <c r="D6" s="598"/>
      <c r="E6" s="598"/>
      <c r="F6" s="598"/>
      <c r="G6" s="598"/>
      <c r="H6" s="598"/>
      <c r="I6" s="599"/>
      <c r="J6" s="36"/>
    </row>
    <row r="7" spans="1:11" ht="24.95" customHeight="1">
      <c r="A7" s="18"/>
      <c r="B7" s="28" t="s">
        <v>43</v>
      </c>
      <c r="C7" s="592">
        <f>'基礎情報入力シート（要入力）'!D8</f>
        <v>0</v>
      </c>
      <c r="D7" s="593"/>
      <c r="E7" s="593"/>
      <c r="F7" s="593"/>
      <c r="G7" s="593"/>
      <c r="H7" s="593"/>
      <c r="I7" s="594"/>
      <c r="J7" s="36"/>
    </row>
    <row r="8" spans="1:11" ht="24.95" customHeight="1">
      <c r="B8" s="27" t="s">
        <v>42</v>
      </c>
      <c r="C8" s="602" t="s">
        <v>89</v>
      </c>
      <c r="D8" s="602"/>
      <c r="E8" s="602"/>
      <c r="F8" s="602"/>
      <c r="G8" s="602"/>
      <c r="H8" s="602"/>
      <c r="I8" s="602"/>
      <c r="J8" s="36"/>
      <c r="K8" s="90"/>
    </row>
    <row r="9" spans="1:11" ht="20.25" customHeight="1">
      <c r="K9" s="90"/>
    </row>
    <row r="10" spans="1:11" s="11" customFormat="1" ht="20.25" customHeight="1">
      <c r="A10" s="12" t="s">
        <v>41</v>
      </c>
      <c r="K10" s="90"/>
    </row>
    <row r="11" spans="1:11" ht="9.9499999999999993" customHeight="1">
      <c r="K11" s="90"/>
    </row>
    <row r="12" spans="1:11" ht="20.25" customHeight="1">
      <c r="A12" s="10">
        <v>1</v>
      </c>
      <c r="B12" s="10" t="s">
        <v>48</v>
      </c>
      <c r="K12" s="90"/>
    </row>
    <row r="13" spans="1:11" ht="12" customHeight="1">
      <c r="A13" s="10" t="s">
        <v>40</v>
      </c>
      <c r="K13" s="90"/>
    </row>
    <row r="14" spans="1:11" ht="20.25" customHeight="1">
      <c r="B14" s="596"/>
      <c r="C14" s="596"/>
      <c r="D14" s="596"/>
      <c r="E14" s="596"/>
      <c r="F14" s="596"/>
      <c r="G14" s="596"/>
      <c r="H14" s="596"/>
      <c r="K14" s="90"/>
    </row>
    <row r="15" spans="1:11" ht="20.25" customHeight="1">
      <c r="B15" s="596"/>
      <c r="C15" s="596"/>
      <c r="D15" s="596"/>
      <c r="E15" s="596"/>
      <c r="F15" s="596"/>
      <c r="G15" s="596"/>
      <c r="H15" s="596"/>
      <c r="K15" s="90"/>
    </row>
    <row r="16" spans="1:11" ht="20.25" customHeight="1">
      <c r="B16" s="596"/>
      <c r="C16" s="596"/>
      <c r="D16" s="596"/>
      <c r="E16" s="596"/>
      <c r="F16" s="596"/>
      <c r="G16" s="596"/>
      <c r="H16" s="596"/>
      <c r="K16" s="90"/>
    </row>
    <row r="17" spans="1:11" ht="20.25" customHeight="1">
      <c r="B17" s="596"/>
      <c r="C17" s="596"/>
      <c r="D17" s="596"/>
      <c r="E17" s="596"/>
      <c r="F17" s="596"/>
      <c r="G17" s="596"/>
      <c r="H17" s="596"/>
      <c r="K17" s="90"/>
    </row>
    <row r="18" spans="1:11" ht="20.25" customHeight="1">
      <c r="B18" s="596"/>
      <c r="C18" s="596"/>
      <c r="D18" s="596"/>
      <c r="E18" s="596"/>
      <c r="F18" s="596"/>
      <c r="G18" s="596"/>
      <c r="H18" s="596"/>
      <c r="K18" s="90"/>
    </row>
    <row r="19" spans="1:11" ht="20.25" customHeight="1">
      <c r="B19" s="596"/>
      <c r="C19" s="596"/>
      <c r="D19" s="596"/>
      <c r="E19" s="596"/>
      <c r="F19" s="596"/>
      <c r="G19" s="596"/>
      <c r="H19" s="596"/>
      <c r="K19" s="90"/>
    </row>
    <row r="20" spans="1:11" ht="20.25" customHeight="1">
      <c r="B20" s="596"/>
      <c r="C20" s="596"/>
      <c r="D20" s="596"/>
      <c r="E20" s="596"/>
      <c r="F20" s="596"/>
      <c r="G20" s="596"/>
      <c r="H20" s="596"/>
      <c r="K20" s="90"/>
    </row>
    <row r="21" spans="1:11" ht="20.25" customHeight="1">
      <c r="B21" s="596"/>
      <c r="C21" s="596"/>
      <c r="D21" s="596"/>
      <c r="E21" s="596"/>
      <c r="F21" s="596"/>
      <c r="G21" s="596"/>
      <c r="H21" s="596"/>
      <c r="K21" s="90"/>
    </row>
    <row r="22" spans="1:11" ht="20.25" customHeight="1">
      <c r="B22" s="33"/>
      <c r="C22" s="33"/>
      <c r="D22" s="33"/>
      <c r="E22" s="33"/>
      <c r="F22" s="33"/>
      <c r="G22" s="33"/>
      <c r="H22" s="33"/>
      <c r="K22" s="90"/>
    </row>
    <row r="23" spans="1:11" ht="20.25" customHeight="1">
      <c r="A23" s="10">
        <v>2</v>
      </c>
      <c r="B23" s="10" t="s">
        <v>49</v>
      </c>
      <c r="F23" s="26" t="s">
        <v>39</v>
      </c>
      <c r="I23" s="26"/>
      <c r="K23" s="90"/>
    </row>
    <row r="24" spans="1:11" ht="20.25" customHeight="1">
      <c r="B24" s="585" t="s">
        <v>38</v>
      </c>
      <c r="C24" s="586"/>
      <c r="D24" s="587" t="s">
        <v>37</v>
      </c>
      <c r="E24" s="587"/>
      <c r="F24" s="587"/>
      <c r="G24" s="26"/>
      <c r="H24" s="90"/>
    </row>
    <row r="25" spans="1:11" ht="40.9" customHeight="1">
      <c r="B25" s="582" t="s">
        <v>78</v>
      </c>
      <c r="C25" s="583"/>
      <c r="D25" s="584">
        <f>'別紙４ (2)'!H24+'別紙４ (2)'!H13+'別紙４ー② (2)'!H25+'別紙４ー② (2)'!H13</f>
        <v>0</v>
      </c>
      <c r="E25" s="584"/>
      <c r="F25" s="584"/>
      <c r="G25" s="37"/>
      <c r="H25" s="90"/>
    </row>
    <row r="26" spans="1:11" ht="30.6" customHeight="1">
      <c r="B26" s="570" t="s">
        <v>28</v>
      </c>
      <c r="C26" s="571"/>
      <c r="D26" s="581">
        <f>SUM(D25:F25)</f>
        <v>0</v>
      </c>
      <c r="E26" s="581"/>
      <c r="F26" s="581"/>
      <c r="G26" s="38"/>
    </row>
    <row r="27" spans="1:11" ht="20.25" customHeight="1"/>
    <row r="28" spans="1:11" ht="20.25" customHeight="1">
      <c r="A28" s="10">
        <v>3</v>
      </c>
      <c r="B28" s="10" t="s">
        <v>50</v>
      </c>
      <c r="F28" s="573" t="s">
        <v>36</v>
      </c>
      <c r="G28" s="573"/>
    </row>
    <row r="29" spans="1:11" ht="20.25" customHeight="1">
      <c r="B29" s="14" t="s">
        <v>35</v>
      </c>
      <c r="C29" s="44"/>
      <c r="D29" s="25" t="s">
        <v>34</v>
      </c>
      <c r="E29" s="24"/>
      <c r="F29" s="574"/>
      <c r="G29" s="574"/>
      <c r="H29" s="13"/>
    </row>
    <row r="30" spans="1:11" ht="20.25" customHeight="1">
      <c r="B30" s="23" t="s">
        <v>33</v>
      </c>
      <c r="C30" s="92">
        <f>ROUNDDOWN(('別紙４ (2)'!I24+'別紙４ (2)'!I13+'別紙４ー② (2)'!I25+'別紙４ー② (2)'!I13)/1000,0)</f>
        <v>0</v>
      </c>
      <c r="D30" s="575" t="s">
        <v>59</v>
      </c>
      <c r="E30" s="576"/>
      <c r="F30" s="577">
        <f>ROUNDUP(D26/1000,0)</f>
        <v>0</v>
      </c>
      <c r="G30" s="578"/>
      <c r="H30" s="13"/>
    </row>
    <row r="31" spans="1:11" ht="20.25" customHeight="1">
      <c r="B31" s="21" t="s">
        <v>32</v>
      </c>
      <c r="C31" s="170"/>
      <c r="D31" s="19"/>
      <c r="E31" s="18"/>
      <c r="F31" s="579"/>
      <c r="G31" s="580"/>
    </row>
    <row r="32" spans="1:11" ht="20.25" customHeight="1">
      <c r="B32" s="21" t="s">
        <v>31</v>
      </c>
      <c r="C32" s="20">
        <f>F35-(C30+C31+C33+C34)</f>
        <v>0</v>
      </c>
      <c r="D32" s="19"/>
      <c r="E32" s="18"/>
      <c r="F32" s="579"/>
      <c r="G32" s="580"/>
    </row>
    <row r="33" spans="1:11" ht="20.25" customHeight="1">
      <c r="B33" s="21" t="s">
        <v>30</v>
      </c>
      <c r="C33" s="170"/>
      <c r="D33" s="19"/>
      <c r="E33" s="18"/>
      <c r="F33" s="579"/>
      <c r="G33" s="580"/>
    </row>
    <row r="34" spans="1:11" ht="20.25" customHeight="1">
      <c r="B34" s="17" t="s">
        <v>29</v>
      </c>
      <c r="C34" s="171"/>
      <c r="D34" s="16"/>
      <c r="E34" s="15"/>
      <c r="F34" s="568"/>
      <c r="G34" s="569"/>
    </row>
    <row r="35" spans="1:11" ht="20.25" customHeight="1">
      <c r="B35" s="61" t="s">
        <v>28</v>
      </c>
      <c r="C35" s="60">
        <f>SUM(C30:C34)</f>
        <v>0</v>
      </c>
      <c r="D35" s="570" t="s">
        <v>28</v>
      </c>
      <c r="E35" s="571"/>
      <c r="F35" s="572">
        <f>SUM(F30:G34)</f>
        <v>0</v>
      </c>
      <c r="G35" s="572"/>
      <c r="H35" s="13"/>
      <c r="K35" s="11"/>
    </row>
    <row r="36" spans="1:11" ht="20.25" customHeight="1">
      <c r="K36" s="11"/>
    </row>
    <row r="37" spans="1:11" s="11" customFormat="1" ht="20.25" customHeight="1">
      <c r="A37" s="12" t="s">
        <v>27</v>
      </c>
      <c r="B37" s="10"/>
      <c r="C37" s="10"/>
      <c r="D37" s="10"/>
      <c r="E37" s="10"/>
      <c r="F37" s="10"/>
      <c r="K37" s="10"/>
    </row>
    <row r="38" spans="1:11" s="11" customFormat="1" ht="9.9499999999999993" customHeight="1">
      <c r="A38" s="12"/>
      <c r="K38" s="10"/>
    </row>
    <row r="39" spans="1:11" ht="20.25" customHeight="1">
      <c r="A39" s="10">
        <v>1</v>
      </c>
      <c r="B39" s="10" t="s">
        <v>51</v>
      </c>
      <c r="C39" s="11"/>
      <c r="D39" s="11"/>
      <c r="E39" s="11"/>
      <c r="F39" s="11"/>
    </row>
    <row r="40" spans="1:11" ht="20.25" customHeight="1">
      <c r="A40" s="10">
        <v>2</v>
      </c>
      <c r="B40" s="10" t="s">
        <v>88</v>
      </c>
    </row>
    <row r="41" spans="1:11" ht="20.25" customHeight="1"/>
    <row r="42" spans="1:11" ht="20.25" customHeight="1"/>
    <row r="43" spans="1:11" ht="20.25" customHeight="1"/>
  </sheetData>
  <sheetProtection algorithmName="SHA-512" hashValue="z40eE/wGx8/5mnk30S1z+Tb+AffJ+rLiRyMb/Gl1VfaeHW+kMyvrfJtT/uPNloJCT6H1N0Iu4WmBIkBKLM3xbg==" saltValue="r3kZz47O7hnBholmXd/i8A==" spinCount="100000" sheet="1" objects="1" scenarios="1"/>
  <mergeCells count="23">
    <mergeCell ref="F33:G33"/>
    <mergeCell ref="F34:G34"/>
    <mergeCell ref="D35:E35"/>
    <mergeCell ref="F35:G35"/>
    <mergeCell ref="F28:G28"/>
    <mergeCell ref="F29:G29"/>
    <mergeCell ref="D30:E30"/>
    <mergeCell ref="F30:G30"/>
    <mergeCell ref="F31:G31"/>
    <mergeCell ref="F32:G32"/>
    <mergeCell ref="B26:C26"/>
    <mergeCell ref="D26:F26"/>
    <mergeCell ref="A3:I3"/>
    <mergeCell ref="C5:I5"/>
    <mergeCell ref="C7:I7"/>
    <mergeCell ref="C8:I8"/>
    <mergeCell ref="B14:H21"/>
    <mergeCell ref="B24:C24"/>
    <mergeCell ref="D24:F24"/>
    <mergeCell ref="B25:C25"/>
    <mergeCell ref="D25:F25"/>
    <mergeCell ref="B5:B6"/>
    <mergeCell ref="C6:I6"/>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fitToPage="1"/>
  </sheetPr>
  <dimension ref="A1:L34"/>
  <sheetViews>
    <sheetView showZeros="0" view="pageBreakPreview" zoomScale="75" zoomScaleNormal="100" zoomScaleSheetLayoutView="75" workbookViewId="0">
      <selection activeCell="D22" sqref="D22"/>
    </sheetView>
  </sheetViews>
  <sheetFormatPr defaultColWidth="9" defaultRowHeight="25.15" customHeight="1"/>
  <cols>
    <col min="1" max="1" width="29.5" style="47" customWidth="1"/>
    <col min="2" max="2" width="8.625" style="47" bestFit="1" customWidth="1"/>
    <col min="3" max="9" width="17.25" style="47" customWidth="1"/>
    <col min="10" max="10" width="11.75" style="47" customWidth="1"/>
    <col min="11" max="16384" width="9" style="47"/>
  </cols>
  <sheetData>
    <row r="1" spans="1:12" ht="21.6" customHeight="1">
      <c r="A1" s="46" t="s">
        <v>475</v>
      </c>
      <c r="B1" s="46"/>
    </row>
    <row r="2" spans="1:12" ht="25.15" customHeight="1">
      <c r="A2" s="49" t="s">
        <v>90</v>
      </c>
      <c r="B2" s="49"/>
    </row>
    <row r="3" spans="1:12" ht="25.15" customHeight="1">
      <c r="A3" s="52" t="s">
        <v>91</v>
      </c>
      <c r="B3" s="52"/>
      <c r="C3" s="52"/>
      <c r="D3" s="52"/>
      <c r="E3" s="52"/>
      <c r="F3" s="52"/>
      <c r="G3" s="52"/>
      <c r="H3" s="52"/>
      <c r="I3" s="52"/>
    </row>
    <row r="4" spans="1:12" ht="25.15" customHeight="1">
      <c r="A4" s="91" t="s">
        <v>18</v>
      </c>
      <c r="B4" s="91"/>
      <c r="C4" s="52"/>
      <c r="D4" s="52"/>
      <c r="E4" s="52"/>
      <c r="F4" s="52"/>
      <c r="G4" s="52"/>
      <c r="H4" s="52"/>
      <c r="I4" s="52"/>
    </row>
    <row r="5" spans="1:12" ht="25.15" customHeight="1">
      <c r="A5" s="605" t="s">
        <v>1</v>
      </c>
      <c r="B5" s="605"/>
      <c r="C5" s="605"/>
      <c r="D5" s="606" t="s">
        <v>9</v>
      </c>
      <c r="E5" s="608" t="s">
        <v>0</v>
      </c>
      <c r="F5" s="609"/>
      <c r="G5" s="610" t="s">
        <v>92</v>
      </c>
      <c r="H5" s="611"/>
      <c r="I5" s="71" t="s">
        <v>68</v>
      </c>
      <c r="J5" s="603" t="s">
        <v>70</v>
      </c>
    </row>
    <row r="6" spans="1:12" ht="25.15" customHeight="1">
      <c r="A6" s="605"/>
      <c r="B6" s="605"/>
      <c r="C6" s="605"/>
      <c r="D6" s="607"/>
      <c r="E6" s="316" t="s">
        <v>69</v>
      </c>
      <c r="F6" s="316" t="s">
        <v>66</v>
      </c>
      <c r="G6" s="316" t="s">
        <v>69</v>
      </c>
      <c r="H6" s="318" t="s">
        <v>67</v>
      </c>
      <c r="I6" s="73" t="s">
        <v>62</v>
      </c>
      <c r="J6" s="604"/>
    </row>
    <row r="7" spans="1:12" ht="25.15" customHeight="1">
      <c r="A7" s="612" t="s">
        <v>7</v>
      </c>
      <c r="B7" s="614" t="s">
        <v>85</v>
      </c>
      <c r="C7" s="315" t="s">
        <v>19</v>
      </c>
      <c r="D7" s="219">
        <f>IF('基礎情報入力シート（要入力）'!$D$11='別紙４ (1)'!$L$9,'空床数計算シート(集計)'!D5, )</f>
        <v>0</v>
      </c>
      <c r="E7" s="53"/>
      <c r="F7" s="53">
        <f t="shared" ref="F7:F13" si="0">D7*E7</f>
        <v>0</v>
      </c>
      <c r="G7" s="333"/>
      <c r="H7" s="53">
        <f>D7*G7</f>
        <v>0</v>
      </c>
      <c r="I7" s="53">
        <f t="shared" ref="I7:I13" si="1">MIN(F7,H7)</f>
        <v>0</v>
      </c>
      <c r="J7" s="400"/>
    </row>
    <row r="8" spans="1:12" ht="25.15" customHeight="1">
      <c r="A8" s="613"/>
      <c r="B8" s="614"/>
      <c r="C8" s="54" t="s">
        <v>20</v>
      </c>
      <c r="D8" s="219">
        <f>IF('基礎情報入力シート（要入力）'!$D$11='別紙４ (1)'!$L$9,'空床数計算シート(集計)'!D6, )</f>
        <v>0</v>
      </c>
      <c r="E8" s="53"/>
      <c r="F8" s="53">
        <f t="shared" si="0"/>
        <v>0</v>
      </c>
      <c r="G8" s="333"/>
      <c r="H8" s="53">
        <f t="shared" ref="H8:H9" si="2">D8*G8</f>
        <v>0</v>
      </c>
      <c r="I8" s="53">
        <f t="shared" si="1"/>
        <v>0</v>
      </c>
      <c r="J8" s="400"/>
    </row>
    <row r="9" spans="1:12" ht="24" customHeight="1">
      <c r="A9" s="613"/>
      <c r="B9" s="614"/>
      <c r="C9" s="315" t="s">
        <v>2</v>
      </c>
      <c r="D9" s="219">
        <f>IF('基礎情報入力シート（要入力）'!$D$11='別紙４ (1)'!$L$9,'空床数計算シート(集計)'!D7, )</f>
        <v>0</v>
      </c>
      <c r="E9" s="53"/>
      <c r="F9" s="53">
        <f t="shared" si="0"/>
        <v>0</v>
      </c>
      <c r="G9" s="333"/>
      <c r="H9" s="53">
        <f t="shared" si="2"/>
        <v>0</v>
      </c>
      <c r="I9" s="53">
        <f t="shared" si="1"/>
        <v>0</v>
      </c>
      <c r="J9" s="400"/>
      <c r="L9" s="183" t="s">
        <v>172</v>
      </c>
    </row>
    <row r="10" spans="1:12" ht="25.15" customHeight="1">
      <c r="A10" s="615" t="s">
        <v>8</v>
      </c>
      <c r="B10" s="616"/>
      <c r="C10" s="93" t="s">
        <v>19</v>
      </c>
      <c r="D10" s="219">
        <f>IF('基礎情報入力シート（要入力）'!$D$11='別紙４ (1)'!$L$9,'空床数計算シート(集計)'!D20, )</f>
        <v>0</v>
      </c>
      <c r="E10" s="48"/>
      <c r="F10" s="48">
        <f t="shared" si="0"/>
        <v>0</v>
      </c>
      <c r="G10" s="334"/>
      <c r="H10" s="53">
        <f t="shared" ref="H10:H13" si="3">D10*G10</f>
        <v>0</v>
      </c>
      <c r="I10" s="48">
        <f t="shared" si="1"/>
        <v>0</v>
      </c>
      <c r="J10" s="400"/>
      <c r="L10" s="195" t="s">
        <v>346</v>
      </c>
    </row>
    <row r="11" spans="1:12" ht="25.15" customHeight="1">
      <c r="A11" s="617"/>
      <c r="B11" s="618"/>
      <c r="C11" s="54" t="s">
        <v>20</v>
      </c>
      <c r="D11" s="219">
        <f>IF('基礎情報入力シート（要入力）'!$D$11='別紙４ (1)'!$L$9,'空床数計算シート(集計)'!D21, )</f>
        <v>0</v>
      </c>
      <c r="E11" s="48"/>
      <c r="F11" s="48">
        <f t="shared" si="0"/>
        <v>0</v>
      </c>
      <c r="G11" s="334"/>
      <c r="H11" s="53">
        <f t="shared" si="3"/>
        <v>0</v>
      </c>
      <c r="I11" s="48">
        <f t="shared" si="1"/>
        <v>0</v>
      </c>
      <c r="J11" s="400"/>
    </row>
    <row r="12" spans="1:12" ht="25.15" customHeight="1">
      <c r="A12" s="617"/>
      <c r="B12" s="618"/>
      <c r="C12" s="54" t="s">
        <v>6</v>
      </c>
      <c r="D12" s="219">
        <f>IF('基礎情報入力シート（要入力）'!$D$11='別紙４ (1)'!$L$9,'空床数計算シート(集計)'!D22, )</f>
        <v>0</v>
      </c>
      <c r="E12" s="48"/>
      <c r="F12" s="48">
        <f t="shared" si="0"/>
        <v>0</v>
      </c>
      <c r="G12" s="334"/>
      <c r="H12" s="53">
        <f t="shared" si="3"/>
        <v>0</v>
      </c>
      <c r="I12" s="48">
        <f t="shared" si="1"/>
        <v>0</v>
      </c>
      <c r="J12" s="400"/>
    </row>
    <row r="13" spans="1:12" ht="25.15" customHeight="1">
      <c r="A13" s="619"/>
      <c r="B13" s="620"/>
      <c r="C13" s="93" t="s">
        <v>2</v>
      </c>
      <c r="D13" s="219">
        <f>IF('基礎情報入力シート（要入力）'!$D$11='別紙４ (1)'!$L$9,'空床数計算シート(集計)'!D23, )</f>
        <v>0</v>
      </c>
      <c r="E13" s="48"/>
      <c r="F13" s="48">
        <f t="shared" si="0"/>
        <v>0</v>
      </c>
      <c r="G13" s="334"/>
      <c r="H13" s="53">
        <f t="shared" si="3"/>
        <v>0</v>
      </c>
      <c r="I13" s="48">
        <f t="shared" si="1"/>
        <v>0</v>
      </c>
      <c r="J13" s="400"/>
    </row>
    <row r="14" spans="1:12" ht="25.15" customHeight="1">
      <c r="B14" s="51"/>
      <c r="C14" s="51"/>
      <c r="G14" s="89" t="s">
        <v>47</v>
      </c>
      <c r="H14" s="55">
        <f>SUM(H7:H13)</f>
        <v>0</v>
      </c>
      <c r="I14" s="56">
        <f>SUM(I7:I13)</f>
        <v>0</v>
      </c>
    </row>
    <row r="15" spans="1:12" ht="25.15" customHeight="1">
      <c r="A15" s="91" t="s">
        <v>21</v>
      </c>
      <c r="B15" s="91"/>
      <c r="C15" s="52"/>
      <c r="D15" s="52"/>
      <c r="E15" s="52"/>
      <c r="F15" s="52"/>
      <c r="G15" s="52"/>
      <c r="H15" s="52"/>
      <c r="I15" s="52"/>
    </row>
    <row r="16" spans="1:12" ht="25.15" customHeight="1">
      <c r="A16" s="605" t="s">
        <v>1</v>
      </c>
      <c r="B16" s="605"/>
      <c r="C16" s="605"/>
      <c r="D16" s="606" t="s">
        <v>9</v>
      </c>
      <c r="E16" s="608" t="s">
        <v>0</v>
      </c>
      <c r="F16" s="609"/>
      <c r="G16" s="610" t="s">
        <v>93</v>
      </c>
      <c r="H16" s="611"/>
      <c r="I16" s="71" t="s">
        <v>68</v>
      </c>
      <c r="J16" s="603" t="s">
        <v>70</v>
      </c>
    </row>
    <row r="17" spans="1:10" ht="25.15" customHeight="1">
      <c r="A17" s="605"/>
      <c r="B17" s="605"/>
      <c r="C17" s="605"/>
      <c r="D17" s="607"/>
      <c r="E17" s="316" t="s">
        <v>69</v>
      </c>
      <c r="F17" s="316" t="s">
        <v>66</v>
      </c>
      <c r="G17" s="316" t="s">
        <v>69</v>
      </c>
      <c r="H17" s="318" t="s">
        <v>67</v>
      </c>
      <c r="I17" s="73" t="s">
        <v>62</v>
      </c>
      <c r="J17" s="604"/>
    </row>
    <row r="18" spans="1:10" ht="27" customHeight="1">
      <c r="A18" s="612" t="s">
        <v>7</v>
      </c>
      <c r="B18" s="614" t="s">
        <v>85</v>
      </c>
      <c r="C18" s="315" t="s">
        <v>16</v>
      </c>
      <c r="D18" s="219">
        <f>IF('基礎情報入力シート（要入力）'!$D$11='別紙６ (１)'!$L$10,'空床数計算シート(集計)'!D5,IF('基礎情報入力シート（要入力）'!$D$12='別紙６ (１)'!$L$10,'空床数計算シート(集計_申請区分②) '!D5,))</f>
        <v>0</v>
      </c>
      <c r="E18" s="53">
        <v>97000</v>
      </c>
      <c r="F18" s="53">
        <f t="shared" ref="F18:F23" si="4">D18*E18</f>
        <v>0</v>
      </c>
      <c r="G18" s="204">
        <f>'別紙６ (１)'!G18</f>
        <v>0</v>
      </c>
      <c r="H18" s="53">
        <f>D18*G18</f>
        <v>0</v>
      </c>
      <c r="I18" s="48">
        <f t="shared" ref="I18:I23" si="5">MIN(F18,H18)</f>
        <v>0</v>
      </c>
      <c r="J18" s="467">
        <f>'別紙６ (１)'!J18</f>
        <v>0</v>
      </c>
    </row>
    <row r="19" spans="1:10" ht="27" customHeight="1">
      <c r="A19" s="613"/>
      <c r="B19" s="614"/>
      <c r="C19" s="54" t="s">
        <v>61</v>
      </c>
      <c r="D19" s="219">
        <f>IF('基礎情報入力シート（要入力）'!$D$11='別紙６ (１)'!$L$10,'空床数計算シート(集計)'!D6,IF('基礎情報入力シート（要入力）'!$D$12='別紙６ (１)'!$L$10,'空床数計算シート(集計_申請区分②) '!D6,))</f>
        <v>0</v>
      </c>
      <c r="E19" s="53">
        <v>41000</v>
      </c>
      <c r="F19" s="53">
        <f t="shared" si="4"/>
        <v>0</v>
      </c>
      <c r="G19" s="204">
        <f>'別紙６ (１)'!G19</f>
        <v>0</v>
      </c>
      <c r="H19" s="53">
        <f t="shared" ref="H19:H23" si="6">D19*G19</f>
        <v>0</v>
      </c>
      <c r="I19" s="48">
        <f t="shared" si="5"/>
        <v>0</v>
      </c>
      <c r="J19" s="467">
        <f>'別紙６ (１)'!J19</f>
        <v>0</v>
      </c>
    </row>
    <row r="20" spans="1:10" ht="27" customHeight="1">
      <c r="A20" s="613"/>
      <c r="B20" s="614"/>
      <c r="C20" s="315" t="s">
        <v>2</v>
      </c>
      <c r="D20" s="219">
        <f>IF('基礎情報入力シート（要入力）'!$D$11='別紙６ (１)'!$L$10,'空床数計算シート(集計)'!D7,IF('基礎情報入力シート（要入力）'!$D$12='別紙６ (１)'!$L$10,'空床数計算シート(集計_申請区分②) '!D7,))</f>
        <v>0</v>
      </c>
      <c r="E20" s="53">
        <v>16000</v>
      </c>
      <c r="F20" s="53">
        <f t="shared" si="4"/>
        <v>0</v>
      </c>
      <c r="G20" s="204">
        <f>'別紙６ (１)'!G20</f>
        <v>0</v>
      </c>
      <c r="H20" s="53">
        <f t="shared" si="6"/>
        <v>0</v>
      </c>
      <c r="I20" s="48">
        <f t="shared" si="5"/>
        <v>0</v>
      </c>
      <c r="J20" s="467">
        <f>'別紙６ (１)'!J20</f>
        <v>0</v>
      </c>
    </row>
    <row r="21" spans="1:10" ht="27" customHeight="1">
      <c r="A21" s="615" t="s">
        <v>8</v>
      </c>
      <c r="B21" s="616"/>
      <c r="C21" s="93" t="s">
        <v>16</v>
      </c>
      <c r="D21" s="219">
        <f>IF('基礎情報入力シート（要入力）'!$D$11='別紙６ (１)'!$L$10,'空床数計算シート(集計)'!D20,IF('基礎情報入力シート（要入力）'!$D$12='別紙６ (１)'!$L$10,'空床数計算シート(集計_申請区分②) '!D11,))</f>
        <v>0</v>
      </c>
      <c r="E21" s="48">
        <v>97000</v>
      </c>
      <c r="F21" s="48">
        <f t="shared" si="4"/>
        <v>0</v>
      </c>
      <c r="G21" s="204">
        <f>'別紙６ (１)'!G21</f>
        <v>0</v>
      </c>
      <c r="H21" s="53">
        <f t="shared" si="6"/>
        <v>0</v>
      </c>
      <c r="I21" s="48">
        <f t="shared" si="5"/>
        <v>0</v>
      </c>
      <c r="J21" s="467">
        <f>'別紙６ (１)'!J21</f>
        <v>0</v>
      </c>
    </row>
    <row r="22" spans="1:10" ht="27" customHeight="1">
      <c r="A22" s="617"/>
      <c r="B22" s="618"/>
      <c r="C22" s="54" t="s">
        <v>61</v>
      </c>
      <c r="D22" s="219">
        <f>IF('基礎情報入力シート（要入力）'!$D$11='別紙６ (１)'!$L$10,'空床数計算シート(集計)'!D21,IF('基礎情報入力シート（要入力）'!$D$12='別紙６ (１)'!$L$10,'空床数計算シート(集計_申請区分②) '!D12,))</f>
        <v>0</v>
      </c>
      <c r="E22" s="50">
        <v>41000</v>
      </c>
      <c r="F22" s="48">
        <f t="shared" si="4"/>
        <v>0</v>
      </c>
      <c r="G22" s="204">
        <f>'別紙６ (１)'!G22</f>
        <v>0</v>
      </c>
      <c r="H22" s="53">
        <f t="shared" si="6"/>
        <v>0</v>
      </c>
      <c r="I22" s="48">
        <f t="shared" si="5"/>
        <v>0</v>
      </c>
      <c r="J22" s="467">
        <f>'別紙６ (１)'!J22</f>
        <v>0</v>
      </c>
    </row>
    <row r="23" spans="1:10" ht="27" customHeight="1">
      <c r="A23" s="619"/>
      <c r="B23" s="620"/>
      <c r="C23" s="93" t="s">
        <v>2</v>
      </c>
      <c r="D23" s="219">
        <f>IF('基礎情報入力シート（要入力）'!$D$11='別紙６ (１)'!$L$10,'空床数計算シート(集計)'!D23,IF('基礎情報入力シート（要入力）'!$D$12='別紙６ (１)'!$L$10,'空床数計算シート(集計_申請区分②) '!D13,))</f>
        <v>0</v>
      </c>
      <c r="E23" s="50">
        <v>16000</v>
      </c>
      <c r="F23" s="48">
        <f t="shared" si="4"/>
        <v>0</v>
      </c>
      <c r="G23" s="204">
        <f>'別紙６ (１)'!G23</f>
        <v>0</v>
      </c>
      <c r="H23" s="53">
        <f t="shared" si="6"/>
        <v>0</v>
      </c>
      <c r="I23" s="48">
        <f t="shared" si="5"/>
        <v>0</v>
      </c>
      <c r="J23" s="467">
        <f>'別紙６ (１)'!J23</f>
        <v>0</v>
      </c>
    </row>
    <row r="24" spans="1:10" ht="25.15" customHeight="1">
      <c r="A24" s="96"/>
      <c r="B24" s="51"/>
      <c r="C24" s="51"/>
      <c r="G24" s="57" t="s">
        <v>46</v>
      </c>
      <c r="H24" s="72">
        <f>SUM(H18:H23)</f>
        <v>0</v>
      </c>
      <c r="I24" s="62">
        <f>SUM(I18:I23)</f>
        <v>0</v>
      </c>
    </row>
    <row r="25" spans="1:10" ht="10.15" customHeight="1">
      <c r="B25" s="51"/>
      <c r="C25" s="51"/>
      <c r="G25" s="101"/>
      <c r="H25" s="102"/>
      <c r="I25" s="102"/>
    </row>
    <row r="26" spans="1:10" ht="18.600000000000001" customHeight="1">
      <c r="A26" s="94" t="s">
        <v>94</v>
      </c>
      <c r="B26" s="94"/>
      <c r="C26" s="51"/>
      <c r="D26" s="35"/>
      <c r="E26" s="35"/>
      <c r="F26" s="51"/>
      <c r="G26" s="51"/>
      <c r="H26" s="95"/>
      <c r="I26" s="95"/>
    </row>
    <row r="27" spans="1:10" ht="27" customHeight="1">
      <c r="A27" s="623" t="s">
        <v>545</v>
      </c>
      <c r="B27" s="623"/>
      <c r="C27" s="623"/>
      <c r="D27" s="623"/>
      <c r="E27" s="623"/>
      <c r="F27" s="623"/>
      <c r="G27" s="623"/>
      <c r="H27" s="623"/>
      <c r="I27" s="623"/>
    </row>
    <row r="28" spans="1:10" ht="20.45" customHeight="1">
      <c r="A28" s="624" t="s">
        <v>17</v>
      </c>
      <c r="B28" s="624"/>
      <c r="C28" s="624"/>
      <c r="D28" s="624"/>
      <c r="E28" s="624"/>
      <c r="F28" s="624"/>
      <c r="G28" s="624"/>
      <c r="H28" s="624"/>
      <c r="I28" s="624"/>
    </row>
    <row r="29" spans="1:10" ht="39.950000000000003" customHeight="1">
      <c r="A29" s="623" t="s">
        <v>95</v>
      </c>
      <c r="B29" s="623"/>
      <c r="C29" s="623"/>
      <c r="D29" s="623"/>
      <c r="E29" s="623"/>
      <c r="F29" s="623"/>
      <c r="G29" s="623"/>
      <c r="H29" s="623"/>
      <c r="I29" s="623"/>
    </row>
    <row r="30" spans="1:10" ht="29.45" customHeight="1">
      <c r="A30" s="623" t="s">
        <v>60</v>
      </c>
      <c r="B30" s="623"/>
      <c r="C30" s="623"/>
      <c r="D30" s="623"/>
      <c r="E30" s="623"/>
      <c r="F30" s="623"/>
      <c r="G30" s="623"/>
      <c r="H30" s="623"/>
      <c r="I30" s="623"/>
    </row>
    <row r="31" spans="1:10" ht="18" customHeight="1">
      <c r="A31" s="623" t="s">
        <v>26</v>
      </c>
      <c r="B31" s="623"/>
      <c r="C31" s="623"/>
      <c r="D31" s="623"/>
      <c r="E31" s="623"/>
      <c r="F31" s="623"/>
      <c r="G31" s="623"/>
      <c r="H31" s="623"/>
      <c r="I31" s="623"/>
    </row>
    <row r="32" spans="1:10" ht="9.9499999999999993" customHeight="1" thickBot="1">
      <c r="B32" s="34"/>
      <c r="D32" s="51"/>
      <c r="E32" s="51"/>
      <c r="F32" s="51"/>
      <c r="G32" s="51"/>
      <c r="H32" s="51"/>
    </row>
    <row r="33" spans="2:9" ht="25.15" customHeight="1" thickBot="1">
      <c r="B33" s="34"/>
      <c r="E33" s="621" t="s">
        <v>63</v>
      </c>
      <c r="F33" s="622"/>
      <c r="G33" s="317" t="s">
        <v>86</v>
      </c>
      <c r="H33" s="45">
        <f>H14+H24</f>
        <v>0</v>
      </c>
      <c r="I33" s="59"/>
    </row>
    <row r="34" spans="2:9" ht="25.15" customHeight="1" thickBot="1">
      <c r="B34" s="34"/>
      <c r="E34" s="621" t="s">
        <v>55</v>
      </c>
      <c r="F34" s="622"/>
      <c r="G34" s="317" t="s">
        <v>86</v>
      </c>
      <c r="H34" s="58"/>
      <c r="I34" s="45">
        <f>I14+I24</f>
        <v>0</v>
      </c>
    </row>
  </sheetData>
  <sheetProtection algorithmName="SHA-512" hashValue="zo4oZQpcbGUJcw1zW2/DR1IKKnGtqqlrrSpdlfDlq8bnthHXg+cpPvLocpk/5oTAHNcltgXt8yyL3n6kqf1rkw==" saltValue="gpRp5RVpKaQgilLgu0SPiA==" spinCount="100000" sheet="1" objects="1" scenarios="1"/>
  <mergeCells count="23">
    <mergeCell ref="E34:F34"/>
    <mergeCell ref="A18:A20"/>
    <mergeCell ref="B18:B20"/>
    <mergeCell ref="A21:B23"/>
    <mergeCell ref="A27:I27"/>
    <mergeCell ref="A28:I28"/>
    <mergeCell ref="A29:I29"/>
    <mergeCell ref="A30:I30"/>
    <mergeCell ref="A31:I31"/>
    <mergeCell ref="E33:F33"/>
    <mergeCell ref="J16:J17"/>
    <mergeCell ref="A5:C6"/>
    <mergeCell ref="D5:D6"/>
    <mergeCell ref="E5:F5"/>
    <mergeCell ref="G5:H5"/>
    <mergeCell ref="J5:J6"/>
    <mergeCell ref="A7:A9"/>
    <mergeCell ref="B7:B9"/>
    <mergeCell ref="A10:B13"/>
    <mergeCell ref="A16:C17"/>
    <mergeCell ref="D16:D17"/>
    <mergeCell ref="E16:F16"/>
    <mergeCell ref="G16:H16"/>
  </mergeCells>
  <phoneticPr fontId="2"/>
  <dataValidations count="1">
    <dataValidation allowBlank="1" showInputMessage="1" sqref="L9"/>
  </dataValidations>
  <printOptions horizontalCentered="1"/>
  <pageMargins left="0.25" right="0.25"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32</vt:i4>
      </vt:variant>
    </vt:vector>
  </HeadingPairs>
  <TitlesOfParts>
    <vt:vector size="66" baseType="lpstr">
      <vt:lpstr>基礎情報入力シート（要入力）</vt:lpstr>
      <vt:lpstr>連絡票</vt:lpstr>
      <vt:lpstr>事業実施計画（第１号様式）</vt:lpstr>
      <vt:lpstr>別紙1</vt:lpstr>
      <vt:lpstr>別紙２</vt:lpstr>
      <vt:lpstr>交付申請書（第２号様式） </vt:lpstr>
      <vt:lpstr>別紙3(1)</vt:lpstr>
      <vt:lpstr>別紙3(2)</vt:lpstr>
      <vt:lpstr>別紙４ (1)</vt:lpstr>
      <vt:lpstr>別紙４ (2)</vt:lpstr>
      <vt:lpstr>別紙４ー② (2)</vt:lpstr>
      <vt:lpstr>歳入歳出予算書抄本  </vt:lpstr>
      <vt:lpstr>実績報告書（第６号様式)</vt:lpstr>
      <vt:lpstr>別紙５</vt:lpstr>
      <vt:lpstr>別紙６</vt:lpstr>
      <vt:lpstr>別紙６ (１)</vt:lpstr>
      <vt:lpstr>別紙６ (２)</vt:lpstr>
      <vt:lpstr>別紙６ー② (２)</vt:lpstr>
      <vt:lpstr>空床数計算シート(集計)</vt:lpstr>
      <vt:lpstr>空床数計算シート(４月)</vt:lpstr>
      <vt:lpstr>空床数計算シート(５月)</vt:lpstr>
      <vt:lpstr>空床数計算シート(６月)</vt:lpstr>
      <vt:lpstr>空床数計算シート(集計_申請区分②) </vt:lpstr>
      <vt:lpstr>空床数計算シート(5.8～）</vt:lpstr>
      <vt:lpstr>空床数計算シート(６月②) </vt:lpstr>
      <vt:lpstr>空床数計算シート(クラスター集計)</vt:lpstr>
      <vt:lpstr>空床数計算シート(クラスター~5.7)</vt:lpstr>
      <vt:lpstr>空床数計算シート(クラスター5.8~)</vt:lpstr>
      <vt:lpstr>空床数計算シート(クラスター6月) </vt:lpstr>
      <vt:lpstr>コロナに伴う処遇改善状況</vt:lpstr>
      <vt:lpstr>歳入歳出決算書抄本 </vt:lpstr>
      <vt:lpstr>受入病床確保事業確認書</vt:lpstr>
      <vt:lpstr>クラスター要件確認資料</vt:lpstr>
      <vt:lpstr>構造上の休止病床</vt:lpstr>
      <vt:lpstr>クラスター要件確認資料!Print_Area</vt:lpstr>
      <vt:lpstr>コロナに伴う処遇改善状況!Print_Area</vt:lpstr>
      <vt:lpstr>'基礎情報入力シート（要入力）'!Print_Area</vt:lpstr>
      <vt:lpstr>'空床数計算シート(４月)'!Print_Area</vt:lpstr>
      <vt:lpstr>'空床数計算シート(5.8～）'!Print_Area</vt:lpstr>
      <vt:lpstr>'空床数計算シート(５月)'!Print_Area</vt:lpstr>
      <vt:lpstr>'空床数計算シート(６月)'!Print_Area</vt:lpstr>
      <vt:lpstr>'空床数計算シート(６月②) '!Print_Area</vt:lpstr>
      <vt:lpstr>'空床数計算シート(クラスター~5.7)'!Print_Area</vt:lpstr>
      <vt:lpstr>'空床数計算シート(クラスター5.8~)'!Print_Area</vt:lpstr>
      <vt:lpstr>'空床数計算シート(クラスター6月) '!Print_Area</vt:lpstr>
      <vt:lpstr>'空床数計算シート(クラスター集計)'!Print_Area</vt:lpstr>
      <vt:lpstr>'空床数計算シート(集計)'!Print_Area</vt:lpstr>
      <vt:lpstr>'空床数計算シート(集計_申請区分②) '!Print_Area</vt:lpstr>
      <vt:lpstr>'交付申請書（第２号様式） '!Print_Area</vt:lpstr>
      <vt:lpstr>構造上の休止病床!Print_Area</vt:lpstr>
      <vt:lpstr>'事業実施計画（第１号様式）'!Print_Area</vt:lpstr>
      <vt:lpstr>'実績報告書（第６号様式)'!Print_Area</vt:lpstr>
      <vt:lpstr>受入病床確保事業確認書!Print_Area</vt:lpstr>
      <vt:lpstr>別紙1!Print_Area</vt:lpstr>
      <vt:lpstr>'別紙3(1)'!Print_Area</vt:lpstr>
      <vt:lpstr>'別紙3(2)'!Print_Area</vt:lpstr>
      <vt:lpstr>'別紙４ (1)'!Print_Area</vt:lpstr>
      <vt:lpstr>'別紙４ (2)'!Print_Area</vt:lpstr>
      <vt:lpstr>'別紙４ー② (2)'!Print_Area</vt:lpstr>
      <vt:lpstr>別紙５!Print_Area</vt:lpstr>
      <vt:lpstr>'別紙６ (１)'!Print_Area</vt:lpstr>
      <vt:lpstr>'別紙６ (２)'!Print_Area</vt:lpstr>
      <vt:lpstr>'別紙６ー② (２)'!Print_Area</vt:lpstr>
      <vt:lpstr>連絡票!Print_Area</vt:lpstr>
      <vt:lpstr>別紙1!Print_Titles</vt:lpstr>
      <vt:lpstr>別紙５!Print_Titles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隆嗣</dc:creator>
  <cp:lastModifiedBy>UNAI</cp:lastModifiedBy>
  <cp:lastPrinted>2023-06-21T02:49:12Z</cp:lastPrinted>
  <dcterms:created xsi:type="dcterms:W3CDTF">2021-12-09T06:55:13Z</dcterms:created>
  <dcterms:modified xsi:type="dcterms:W3CDTF">2023-09-05T09:41:00Z</dcterms:modified>
</cp:coreProperties>
</file>