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mon\（指定管理チーム）\50_募集要項・業務の基準\!!!!_確定資料_!!!!\三浦しらとり園\20220304修正\"/>
    </mc:Choice>
  </mc:AlternateContent>
  <bookViews>
    <workbookView xWindow="120" yWindow="96" windowWidth="20340" windowHeight="7884"/>
  </bookViews>
  <sheets>
    <sheet name="様式４（収支計画書）" sheetId="1" r:id="rId1"/>
    <sheet name="様式４－１利用料(収入)内訳 (提出用)" sheetId="10" r:id="rId2"/>
    <sheet name="様式４－１利用料(収入)内訳 (記載例)" sheetId="7" r:id="rId3"/>
    <sheet name="様式４－２人件費内訳（提出用）" sheetId="4" r:id="rId4"/>
    <sheet name="様式４－２人件費内訳（記入例)" sheetId="6" r:id="rId5"/>
    <sheet name="様式４－３委託費内訳" sheetId="2" r:id="rId6"/>
  </sheets>
  <definedNames>
    <definedName name="_xlnm.Print_Area" localSheetId="4">'様式４－２人件費内訳（記入例)'!$A$1:$N$43</definedName>
    <definedName name="_xlnm.Print_Area" localSheetId="3">'様式４－２人件費内訳（提出用）'!$A$1:$N$47</definedName>
    <definedName name="_xlnm.Print_Titles" localSheetId="0">'様式４（収支計画書）'!$2:$2</definedName>
    <definedName name="_xlnm.Print_Titles" localSheetId="2">'様式４－１利用料(収入)内訳 (記載例)'!$3:$3</definedName>
    <definedName name="_xlnm.Print_Titles" localSheetId="1">'様式４－１利用料(収入)内訳 (提出用)'!$4:$4</definedName>
  </definedNames>
  <calcPr calcId="152511"/>
</workbook>
</file>

<file path=xl/calcChain.xml><?xml version="1.0" encoding="utf-8"?>
<calcChain xmlns="http://schemas.openxmlformats.org/spreadsheetml/2006/main">
  <c r="G64" i="1" l="1"/>
  <c r="C41" i="1"/>
  <c r="G23" i="1"/>
  <c r="C23" i="1"/>
  <c r="C13" i="1"/>
  <c r="C5" i="1" s="1"/>
  <c r="C6" i="1"/>
  <c r="C9" i="1"/>
  <c r="C27" i="1" l="1"/>
  <c r="H9" i="6"/>
  <c r="H5" i="7"/>
  <c r="H12" i="10"/>
  <c r="H11" i="10"/>
  <c r="H8" i="10"/>
  <c r="C64" i="1"/>
  <c r="C33" i="1" s="1"/>
  <c r="D41" i="1"/>
  <c r="D13" i="1"/>
  <c r="G6" i="1"/>
  <c r="G9" i="1"/>
  <c r="F9" i="1"/>
  <c r="F6" i="1" s="1"/>
  <c r="D6" i="1"/>
  <c r="C34" i="1"/>
  <c r="E9" i="1"/>
  <c r="E6" i="1" s="1"/>
  <c r="D9" i="1"/>
  <c r="D19" i="1"/>
  <c r="D23" i="1"/>
  <c r="D14" i="1"/>
  <c r="E14" i="1"/>
  <c r="F14" i="1"/>
  <c r="G14" i="1"/>
  <c r="D16" i="1"/>
  <c r="E16" i="1"/>
  <c r="F16" i="1"/>
  <c r="G16" i="1"/>
  <c r="E19" i="1"/>
  <c r="F19" i="1"/>
  <c r="G19" i="1"/>
  <c r="E23" i="1"/>
  <c r="F23" i="1"/>
  <c r="D27" i="1"/>
  <c r="D88" i="1"/>
  <c r="D64" i="1" s="1"/>
  <c r="E88" i="1"/>
  <c r="E64" i="1" s="1"/>
  <c r="F88" i="1"/>
  <c r="F64" i="1" s="1"/>
  <c r="G88" i="1"/>
  <c r="C88" i="1"/>
  <c r="D34" i="1"/>
  <c r="E27" i="1"/>
  <c r="F27" i="1"/>
  <c r="G27" i="1"/>
  <c r="C19" i="1"/>
  <c r="C16" i="1"/>
  <c r="C14" i="1"/>
  <c r="F13" i="1" l="1"/>
  <c r="G13" i="1"/>
  <c r="E13" i="1"/>
  <c r="H159" i="10"/>
  <c r="H156" i="10"/>
  <c r="H144" i="10"/>
  <c r="H128" i="10"/>
  <c r="H109" i="10"/>
  <c r="H86" i="10"/>
  <c r="H62" i="10"/>
  <c r="H30" i="10"/>
  <c r="H6" i="10"/>
  <c r="H158" i="7"/>
  <c r="H155" i="7"/>
  <c r="H143" i="7"/>
  <c r="H127" i="7"/>
  <c r="H108" i="7"/>
  <c r="H85" i="7"/>
  <c r="H61" i="7"/>
  <c r="H29" i="7"/>
  <c r="H124" i="7"/>
  <c r="H119" i="7"/>
  <c r="H99" i="7"/>
  <c r="H78" i="7"/>
  <c r="H47" i="7"/>
  <c r="H38" i="7"/>
  <c r="H37" i="7"/>
  <c r="H22" i="7"/>
  <c r="H17" i="7"/>
  <c r="H120" i="10"/>
  <c r="H125" i="10"/>
  <c r="H100" i="10"/>
  <c r="H79" i="10"/>
  <c r="H48" i="10"/>
  <c r="H39" i="10"/>
  <c r="H18" i="10"/>
  <c r="H23" i="10"/>
  <c r="H29" i="10"/>
  <c r="H151" i="7" l="1"/>
  <c r="H150" i="7"/>
  <c r="H138" i="7"/>
  <c r="H137" i="7"/>
  <c r="H126" i="7"/>
  <c r="H125" i="7"/>
  <c r="H106" i="7"/>
  <c r="H105" i="7"/>
  <c r="H80" i="7"/>
  <c r="H82" i="7"/>
  <c r="H81" i="7"/>
  <c r="H79" i="7"/>
  <c r="H21" i="10"/>
  <c r="H19" i="10"/>
  <c r="H20" i="10"/>
  <c r="H19" i="7"/>
  <c r="H152" i="7" l="1"/>
  <c r="H16" i="7" l="1"/>
  <c r="H13" i="7"/>
  <c r="H15" i="7"/>
  <c r="H50" i="10" l="1"/>
  <c r="H47" i="10"/>
  <c r="B36" i="4" l="1"/>
  <c r="H7" i="7" l="1"/>
  <c r="E4" i="4" l="1"/>
  <c r="D14" i="4"/>
  <c r="E14" i="4"/>
  <c r="F14" i="4"/>
  <c r="G14" i="4"/>
  <c r="F15" i="6"/>
  <c r="E15" i="6"/>
  <c r="D15" i="6"/>
  <c r="C14" i="4"/>
  <c r="B14" i="4"/>
  <c r="B15" i="6"/>
  <c r="H53" i="7" l="1"/>
  <c r="H52" i="7"/>
  <c r="H51" i="7"/>
  <c r="H54" i="7"/>
  <c r="H54" i="10"/>
  <c r="H53" i="10"/>
  <c r="H52" i="10"/>
  <c r="H51" i="10"/>
  <c r="H15" i="10"/>
  <c r="H155" i="10" l="1"/>
  <c r="H154" i="10"/>
  <c r="H150" i="10"/>
  <c r="H149" i="10"/>
  <c r="H148" i="10"/>
  <c r="H147" i="10"/>
  <c r="H146" i="10"/>
  <c r="H145" i="10"/>
  <c r="H146" i="7"/>
  <c r="H153" i="10" l="1"/>
  <c r="H153" i="7"/>
  <c r="H158" i="10" l="1"/>
  <c r="H143" i="10"/>
  <c r="H142" i="10"/>
  <c r="H141" i="10"/>
  <c r="H140" i="10"/>
  <c r="H137" i="10"/>
  <c r="H136" i="10"/>
  <c r="H135" i="10"/>
  <c r="H134" i="10"/>
  <c r="H133" i="10"/>
  <c r="H132" i="10"/>
  <c r="H131" i="10"/>
  <c r="H130" i="10"/>
  <c r="H124" i="10"/>
  <c r="H123" i="10"/>
  <c r="H122" i="10"/>
  <c r="H121" i="10"/>
  <c r="H119" i="10"/>
  <c r="H118" i="10"/>
  <c r="H117" i="10"/>
  <c r="H116" i="10"/>
  <c r="H115" i="10"/>
  <c r="H114" i="10"/>
  <c r="H113" i="10"/>
  <c r="H112" i="10"/>
  <c r="H111" i="10"/>
  <c r="H110" i="10"/>
  <c r="H108" i="10"/>
  <c r="H105" i="10"/>
  <c r="H104" i="10"/>
  <c r="H103" i="10"/>
  <c r="H102" i="10"/>
  <c r="H101" i="10"/>
  <c r="H99" i="10"/>
  <c r="H98" i="10"/>
  <c r="H97" i="10"/>
  <c r="H96" i="10"/>
  <c r="H95" i="10"/>
  <c r="H94" i="10"/>
  <c r="H93" i="10"/>
  <c r="H92" i="10"/>
  <c r="H91" i="10"/>
  <c r="H90" i="10"/>
  <c r="H89" i="10"/>
  <c r="H88" i="10"/>
  <c r="H85" i="10"/>
  <c r="H84" i="10"/>
  <c r="H83" i="10"/>
  <c r="H82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1" i="10"/>
  <c r="H60" i="10"/>
  <c r="H59" i="10"/>
  <c r="H58" i="10"/>
  <c r="H55" i="10"/>
  <c r="H49" i="10"/>
  <c r="H46" i="10"/>
  <c r="H45" i="10"/>
  <c r="H44" i="10"/>
  <c r="H43" i="10"/>
  <c r="H42" i="10"/>
  <c r="H41" i="10"/>
  <c r="H40" i="10"/>
  <c r="H38" i="10"/>
  <c r="H37" i="10"/>
  <c r="H36" i="10"/>
  <c r="H35" i="10"/>
  <c r="H34" i="10"/>
  <c r="H33" i="10"/>
  <c r="H32" i="10"/>
  <c r="H28" i="10"/>
  <c r="H27" i="10"/>
  <c r="H26" i="10"/>
  <c r="H22" i="10"/>
  <c r="H17" i="10"/>
  <c r="H16" i="10"/>
  <c r="H14" i="10"/>
  <c r="H13" i="10"/>
  <c r="H10" i="10"/>
  <c r="H9" i="10"/>
  <c r="H98" i="7" l="1"/>
  <c r="H67" i="7"/>
  <c r="H73" i="7"/>
  <c r="H71" i="7"/>
  <c r="H144" i="7" l="1"/>
  <c r="H154" i="7"/>
  <c r="H149" i="7"/>
  <c r="H148" i="7"/>
  <c r="H147" i="7"/>
  <c r="H145" i="7"/>
  <c r="H142" i="7" l="1"/>
  <c r="H141" i="7"/>
  <c r="H140" i="7"/>
  <c r="H139" i="7"/>
  <c r="H157" i="7"/>
  <c r="H109" i="7"/>
  <c r="H135" i="7"/>
  <c r="H134" i="7"/>
  <c r="H130" i="7"/>
  <c r="H131" i="7"/>
  <c r="H132" i="7"/>
  <c r="H133" i="7"/>
  <c r="H136" i="7"/>
  <c r="H129" i="7"/>
  <c r="H117" i="7"/>
  <c r="H123" i="7"/>
  <c r="H122" i="7"/>
  <c r="H121" i="7"/>
  <c r="H120" i="7"/>
  <c r="H118" i="7"/>
  <c r="H111" i="7"/>
  <c r="H112" i="7"/>
  <c r="H113" i="7"/>
  <c r="H114" i="7"/>
  <c r="H115" i="7"/>
  <c r="H116" i="7"/>
  <c r="H110" i="7"/>
  <c r="H96" i="7"/>
  <c r="H94" i="7"/>
  <c r="H95" i="7"/>
  <c r="H97" i="7"/>
  <c r="H100" i="7"/>
  <c r="H101" i="7"/>
  <c r="H102" i="7"/>
  <c r="H103" i="7"/>
  <c r="H104" i="7"/>
  <c r="H92" i="7"/>
  <c r="H91" i="7"/>
  <c r="H89" i="7"/>
  <c r="H88" i="7"/>
  <c r="H87" i="7"/>
  <c r="H90" i="7"/>
  <c r="H93" i="7"/>
  <c r="H77" i="7"/>
  <c r="H76" i="7"/>
  <c r="H74" i="7"/>
  <c r="H75" i="7"/>
  <c r="H70" i="7"/>
  <c r="H72" i="7"/>
  <c r="H69" i="7"/>
  <c r="H68" i="7"/>
  <c r="H66" i="7"/>
  <c r="H65" i="7"/>
  <c r="H64" i="7"/>
  <c r="H63" i="7"/>
  <c r="H62" i="7"/>
  <c r="H50" i="7"/>
  <c r="H49" i="7"/>
  <c r="H48" i="7"/>
  <c r="H45" i="7"/>
  <c r="H44" i="7"/>
  <c r="H43" i="7"/>
  <c r="H42" i="7"/>
  <c r="H41" i="7"/>
  <c r="H40" i="7"/>
  <c r="H39" i="7"/>
  <c r="H36" i="7"/>
  <c r="H21" i="7"/>
  <c r="H20" i="7"/>
  <c r="H11" i="7"/>
  <c r="H12" i="7"/>
  <c r="H10" i="7"/>
  <c r="H18" i="7"/>
  <c r="H14" i="7"/>
  <c r="H9" i="7"/>
  <c r="H8" i="7"/>
  <c r="H24" i="7" l="1"/>
  <c r="H23" i="7"/>
  <c r="H107" i="7"/>
  <c r="H84" i="7"/>
  <c r="H83" i="7"/>
  <c r="H60" i="7" l="1"/>
  <c r="H59" i="7"/>
  <c r="H58" i="7"/>
  <c r="H57" i="7"/>
  <c r="H26" i="7"/>
  <c r="H27" i="7"/>
  <c r="H28" i="7"/>
  <c r="H25" i="7"/>
  <c r="H32" i="7" l="1"/>
  <c r="H33" i="7"/>
  <c r="H34" i="7"/>
  <c r="H35" i="7"/>
  <c r="H46" i="7"/>
  <c r="H31" i="7"/>
  <c r="H56" i="7" l="1"/>
  <c r="H55" i="7"/>
  <c r="H4" i="7" s="1"/>
  <c r="E41" i="1"/>
  <c r="F41" i="1"/>
  <c r="G41" i="1"/>
  <c r="D5" i="1" l="1"/>
  <c r="F5" i="1"/>
  <c r="G5" i="1"/>
  <c r="E5" i="1"/>
  <c r="B27" i="6" l="1"/>
  <c r="B17" i="6"/>
  <c r="G27" i="6" l="1"/>
  <c r="F27" i="6"/>
  <c r="E27" i="6"/>
  <c r="D27" i="6"/>
  <c r="G22" i="6"/>
  <c r="F22" i="6"/>
  <c r="E22" i="6"/>
  <c r="D22" i="6"/>
  <c r="G17" i="6"/>
  <c r="F17" i="6"/>
  <c r="E17" i="6"/>
  <c r="H21" i="6"/>
  <c r="H26" i="6"/>
  <c r="H31" i="6"/>
  <c r="C31" i="6"/>
  <c r="C26" i="6"/>
  <c r="C21" i="6"/>
  <c r="B21" i="6" s="1"/>
  <c r="H35" i="6"/>
  <c r="C35" i="6"/>
  <c r="H18" i="4"/>
  <c r="H19" i="4"/>
  <c r="H20" i="4"/>
  <c r="H24" i="4"/>
  <c r="H25" i="4"/>
  <c r="H26" i="4"/>
  <c r="C26" i="4"/>
  <c r="B26" i="4" s="1"/>
  <c r="C25" i="4"/>
  <c r="C24" i="4"/>
  <c r="C20" i="4"/>
  <c r="C19" i="4"/>
  <c r="C18" i="4"/>
  <c r="H35" i="4"/>
  <c r="C35" i="4"/>
  <c r="H34" i="4"/>
  <c r="C34" i="4"/>
  <c r="H33" i="4"/>
  <c r="C33" i="4"/>
  <c r="C9" i="6"/>
  <c r="H41" i="6"/>
  <c r="C41" i="6"/>
  <c r="B41" i="6" s="1"/>
  <c r="H40" i="6"/>
  <c r="C40" i="6"/>
  <c r="H39" i="6"/>
  <c r="C39" i="6"/>
  <c r="H38" i="6"/>
  <c r="C38" i="6"/>
  <c r="H37" i="6"/>
  <c r="C37" i="6"/>
  <c r="G36" i="6"/>
  <c r="F36" i="6"/>
  <c r="E36" i="6"/>
  <c r="D36" i="6"/>
  <c r="H34" i="6"/>
  <c r="C34" i="6"/>
  <c r="H33" i="6"/>
  <c r="C33" i="6"/>
  <c r="H32" i="6"/>
  <c r="C32" i="6"/>
  <c r="H30" i="6"/>
  <c r="C30" i="6"/>
  <c r="H29" i="6"/>
  <c r="C29" i="6"/>
  <c r="H28" i="6"/>
  <c r="C28" i="6"/>
  <c r="H25" i="6"/>
  <c r="C25" i="6"/>
  <c r="H24" i="6"/>
  <c r="C24" i="6"/>
  <c r="H23" i="6"/>
  <c r="C23" i="6"/>
  <c r="H20" i="6"/>
  <c r="C20" i="6"/>
  <c r="H19" i="6"/>
  <c r="C19" i="6"/>
  <c r="H18" i="6"/>
  <c r="C18" i="6"/>
  <c r="G15" i="6"/>
  <c r="D17" i="6"/>
  <c r="H16" i="6"/>
  <c r="C16" i="6"/>
  <c r="H14" i="6"/>
  <c r="C14" i="6"/>
  <c r="H13" i="6"/>
  <c r="C13" i="6"/>
  <c r="H12" i="6"/>
  <c r="C12" i="6"/>
  <c r="H11" i="6"/>
  <c r="C11" i="6"/>
  <c r="H10" i="6"/>
  <c r="C10" i="6"/>
  <c r="H8" i="6"/>
  <c r="C8" i="6"/>
  <c r="H7" i="6"/>
  <c r="C7" i="6"/>
  <c r="G6" i="6"/>
  <c r="F6" i="6"/>
  <c r="E6" i="6"/>
  <c r="D6" i="6"/>
  <c r="H5" i="6"/>
  <c r="C5" i="6"/>
  <c r="C32" i="4"/>
  <c r="C31" i="4"/>
  <c r="C30" i="4"/>
  <c r="C29" i="4"/>
  <c r="C28" i="4"/>
  <c r="C27" i="4"/>
  <c r="H32" i="4"/>
  <c r="H31" i="4"/>
  <c r="H30" i="4"/>
  <c r="H29" i="4"/>
  <c r="H28" i="4"/>
  <c r="H27" i="4"/>
  <c r="H23" i="4"/>
  <c r="H22" i="4"/>
  <c r="H21" i="4"/>
  <c r="C21" i="4"/>
  <c r="C22" i="4"/>
  <c r="C23" i="4"/>
  <c r="H5" i="4"/>
  <c r="C5" i="4"/>
  <c r="B24" i="4" l="1"/>
  <c r="B20" i="4"/>
  <c r="B25" i="4"/>
  <c r="B33" i="4"/>
  <c r="B18" i="4"/>
  <c r="B39" i="6"/>
  <c r="B38" i="6"/>
  <c r="G4" i="6"/>
  <c r="B37" i="6"/>
  <c r="B35" i="6"/>
  <c r="B31" i="6"/>
  <c r="B26" i="6"/>
  <c r="C27" i="6"/>
  <c r="B18" i="6"/>
  <c r="B29" i="6"/>
  <c r="B8" i="6"/>
  <c r="B13" i="6"/>
  <c r="B24" i="6"/>
  <c r="B33" i="6"/>
  <c r="B34" i="6"/>
  <c r="B19" i="6"/>
  <c r="C22" i="6"/>
  <c r="B16" i="6"/>
  <c r="B40" i="6"/>
  <c r="C17" i="6"/>
  <c r="F4" i="6"/>
  <c r="B20" i="6"/>
  <c r="B9" i="6"/>
  <c r="B23" i="6"/>
  <c r="B30" i="6"/>
  <c r="B28" i="6"/>
  <c r="B32" i="6"/>
  <c r="B19" i="4"/>
  <c r="B28" i="4"/>
  <c r="B34" i="4"/>
  <c r="B35" i="4"/>
  <c r="B29" i="4"/>
  <c r="B22" i="4"/>
  <c r="B21" i="4"/>
  <c r="B30" i="4"/>
  <c r="B31" i="4"/>
  <c r="B32" i="4"/>
  <c r="B12" i="6"/>
  <c r="B10" i="6"/>
  <c r="B11" i="6"/>
  <c r="B14" i="6"/>
  <c r="E4" i="6"/>
  <c r="C6" i="6"/>
  <c r="B7" i="6"/>
  <c r="B25" i="6"/>
  <c r="B22" i="6" s="1"/>
  <c r="B5" i="6"/>
  <c r="D4" i="6"/>
  <c r="C36" i="6"/>
  <c r="B27" i="4"/>
  <c r="B23" i="4"/>
  <c r="B5" i="4"/>
  <c r="D4" i="1"/>
  <c r="E4" i="1"/>
  <c r="F4" i="1"/>
  <c r="G4" i="1"/>
  <c r="C4" i="1"/>
  <c r="B36" i="6" l="1"/>
  <c r="C15" i="6"/>
  <c r="C4" i="6" s="1"/>
  <c r="B6" i="6"/>
  <c r="B4" i="6" s="1"/>
  <c r="B45" i="2" l="1"/>
  <c r="B41" i="2"/>
  <c r="B26" i="2"/>
  <c r="B19" i="2"/>
  <c r="E34" i="1"/>
  <c r="F34" i="1"/>
  <c r="G34" i="1"/>
  <c r="B15" i="2"/>
  <c r="H43" i="4"/>
  <c r="C43" i="4"/>
  <c r="H40" i="4"/>
  <c r="C40" i="4"/>
  <c r="H39" i="4"/>
  <c r="C39" i="4"/>
  <c r="B39" i="4" s="1"/>
  <c r="H38" i="4"/>
  <c r="C38" i="4"/>
  <c r="H37" i="4"/>
  <c r="C37" i="4"/>
  <c r="G36" i="4"/>
  <c r="F36" i="4"/>
  <c r="E36" i="4"/>
  <c r="D36" i="4"/>
  <c r="H17" i="4"/>
  <c r="C17" i="4"/>
  <c r="H16" i="4"/>
  <c r="C16" i="4"/>
  <c r="H15" i="4"/>
  <c r="C15" i="4"/>
  <c r="H13" i="4"/>
  <c r="C13" i="4"/>
  <c r="H12" i="4"/>
  <c r="C12" i="4"/>
  <c r="H11" i="4"/>
  <c r="C11" i="4"/>
  <c r="H10" i="4"/>
  <c r="C10" i="4"/>
  <c r="H9" i="4"/>
  <c r="C9" i="4"/>
  <c r="H8" i="4"/>
  <c r="C8" i="4"/>
  <c r="H7" i="4"/>
  <c r="C7" i="4"/>
  <c r="G6" i="4"/>
  <c r="G4" i="4" s="1"/>
  <c r="F6" i="4"/>
  <c r="F4" i="4" s="1"/>
  <c r="E6" i="4"/>
  <c r="D6" i="4"/>
  <c r="D4" i="4" s="1"/>
  <c r="C3" i="1" l="1"/>
  <c r="E33" i="1"/>
  <c r="D33" i="1"/>
  <c r="F33" i="1"/>
  <c r="G33" i="1"/>
  <c r="G3" i="1" s="1"/>
  <c r="B8" i="4"/>
  <c r="B37" i="4"/>
  <c r="B43" i="4"/>
  <c r="B10" i="4"/>
  <c r="B11" i="4"/>
  <c r="B40" i="4"/>
  <c r="B9" i="4"/>
  <c r="B16" i="4"/>
  <c r="B13" i="4"/>
  <c r="B17" i="4"/>
  <c r="C36" i="4"/>
  <c r="C6" i="4"/>
  <c r="B15" i="4"/>
  <c r="B50" i="2"/>
  <c r="B12" i="4"/>
  <c r="B37" i="2"/>
  <c r="B7" i="4"/>
  <c r="B38" i="4"/>
  <c r="F3" i="1" l="1"/>
  <c r="D3" i="1"/>
  <c r="C4" i="4"/>
  <c r="E3" i="1"/>
  <c r="B6" i="4"/>
  <c r="C92" i="1" l="1"/>
  <c r="C94" i="1"/>
  <c r="B4" i="4"/>
  <c r="H5" i="10"/>
</calcChain>
</file>

<file path=xl/sharedStrings.xml><?xml version="1.0" encoding="utf-8"?>
<sst xmlns="http://schemas.openxmlformats.org/spreadsheetml/2006/main" count="541" uniqueCount="274">
  <si>
    <t>人件費</t>
    <rPh sb="0" eb="3">
      <t>ジンケンヒ</t>
    </rPh>
    <phoneticPr fontId="1"/>
  </si>
  <si>
    <t>年　度</t>
    <rPh sb="0" eb="1">
      <t>トシ</t>
    </rPh>
    <rPh sb="2" eb="3">
      <t>ド</t>
    </rPh>
    <phoneticPr fontId="1"/>
  </si>
  <si>
    <t>職名・職種等</t>
    <rPh sb="0" eb="2">
      <t>ショクメイ</t>
    </rPh>
    <rPh sb="3" eb="5">
      <t>ショクシュ</t>
    </rPh>
    <rPh sb="5" eb="6">
      <t>ナド</t>
    </rPh>
    <phoneticPr fontId="4"/>
  </si>
  <si>
    <r>
      <t xml:space="preserve">人件費の計
A×B
</t>
    </r>
    <r>
      <rPr>
        <sz val="9"/>
        <rFont val="ＭＳ 明朝"/>
        <family val="1"/>
        <charset val="128"/>
      </rPr>
      <t>（単位：円）</t>
    </r>
    <rPh sb="0" eb="3">
      <t>ジンケンヒ</t>
    </rPh>
    <rPh sb="4" eb="5">
      <t>ケイ</t>
    </rPh>
    <rPh sb="11" eb="13">
      <t>タンイ</t>
    </rPh>
    <rPh sb="14" eb="15">
      <t>エン</t>
    </rPh>
    <phoneticPr fontId="4"/>
  </si>
  <si>
    <r>
      <t xml:space="preserve">職員の計:A
</t>
    </r>
    <r>
      <rPr>
        <sz val="9"/>
        <rFont val="ＭＳ 明朝"/>
        <family val="1"/>
        <charset val="128"/>
      </rPr>
      <t>（単位：人）</t>
    </r>
    <rPh sb="0" eb="2">
      <t>ショクイン</t>
    </rPh>
    <rPh sb="3" eb="4">
      <t>ケイ</t>
    </rPh>
    <rPh sb="8" eb="10">
      <t>タンイ</t>
    </rPh>
    <rPh sb="11" eb="12">
      <t>ニン</t>
    </rPh>
    <phoneticPr fontId="4"/>
  </si>
  <si>
    <t>（雇用区分）</t>
    <rPh sb="1" eb="3">
      <t>コヨウ</t>
    </rPh>
    <rPh sb="3" eb="5">
      <t>クブン</t>
    </rPh>
    <phoneticPr fontId="4"/>
  </si>
  <si>
    <r>
      <t xml:space="preserve">一人当たりの
人件費(年額):B
</t>
    </r>
    <r>
      <rPr>
        <sz val="9"/>
        <rFont val="ＭＳ 明朝"/>
        <family val="1"/>
        <charset val="128"/>
      </rPr>
      <t>（単位：円）</t>
    </r>
    <rPh sb="0" eb="2">
      <t>ヒトリ</t>
    </rPh>
    <rPh sb="2" eb="3">
      <t>ア</t>
    </rPh>
    <rPh sb="7" eb="10">
      <t>ジンケンヒ</t>
    </rPh>
    <rPh sb="11" eb="13">
      <t>ネンガク</t>
    </rPh>
    <rPh sb="18" eb="20">
      <t>タンイ</t>
    </rPh>
    <rPh sb="21" eb="22">
      <t>エン</t>
    </rPh>
    <phoneticPr fontId="4"/>
  </si>
  <si>
    <t>（内　訳）</t>
    <rPh sb="1" eb="2">
      <t>ウチ</t>
    </rPh>
    <rPh sb="3" eb="4">
      <t>ヤク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</si>
  <si>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</si>
  <si>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</si>
  <si>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その他</t>
    <rPh sb="2" eb="3">
      <t>タ</t>
    </rPh>
    <phoneticPr fontId="4"/>
  </si>
  <si>
    <t>給 与</t>
    <rPh sb="0" eb="1">
      <t>キュウ</t>
    </rPh>
    <rPh sb="2" eb="3">
      <t>クミ</t>
    </rPh>
    <phoneticPr fontId="4"/>
  </si>
  <si>
    <t>諸手当</t>
    <rPh sb="0" eb="3">
      <t>ショテアテ</t>
    </rPh>
    <phoneticPr fontId="4"/>
  </si>
  <si>
    <t>法定福利費</t>
    <rPh sb="0" eb="2">
      <t>ホウテイ</t>
    </rPh>
    <rPh sb="2" eb="4">
      <t>フクリ</t>
    </rPh>
    <rPh sb="4" eb="5">
      <t>ヒ</t>
    </rPh>
    <phoneticPr fontId="4"/>
  </si>
  <si>
    <t>退職共済掛金</t>
    <rPh sb="0" eb="2">
      <t>タイショク</t>
    </rPh>
    <rPh sb="2" eb="4">
      <t>キョウサイ</t>
    </rPh>
    <rPh sb="4" eb="6">
      <t>カケキン</t>
    </rPh>
    <phoneticPr fontId="4"/>
  </si>
  <si>
    <t>賞 与</t>
    <rPh sb="0" eb="1">
      <t>ショウ</t>
    </rPh>
    <rPh sb="2" eb="3">
      <t>クミ</t>
    </rPh>
    <phoneticPr fontId="4"/>
  </si>
  <si>
    <t>総職員</t>
    <rPh sb="0" eb="1">
      <t>ソウ</t>
    </rPh>
    <rPh sb="1" eb="3">
      <t>ショクイン</t>
    </rPh>
    <phoneticPr fontId="4"/>
  </si>
  <si>
    <t>診療所</t>
    <rPh sb="0" eb="3">
      <t>シンリョウジョ</t>
    </rPh>
    <phoneticPr fontId="4"/>
  </si>
  <si>
    <t>（注１）常勤、非常勤等、１行に別の雇用区分の職員を記入しないでください。</t>
    <rPh sb="1" eb="2">
      <t>チュウ</t>
    </rPh>
    <rPh sb="4" eb="6">
      <t>ジョウキン</t>
    </rPh>
    <rPh sb="7" eb="10">
      <t>ヒジョウキン</t>
    </rPh>
    <rPh sb="10" eb="11">
      <t>ナド</t>
    </rPh>
    <rPh sb="13" eb="14">
      <t>ギョウ</t>
    </rPh>
    <rPh sb="15" eb="16">
      <t>ベツ</t>
    </rPh>
    <rPh sb="17" eb="19">
      <t>コヨウ</t>
    </rPh>
    <rPh sb="19" eb="21">
      <t>クブン</t>
    </rPh>
    <rPh sb="22" eb="24">
      <t>ショクイン</t>
    </rPh>
    <rPh sb="25" eb="27">
      <t>キニュウ</t>
    </rPh>
    <phoneticPr fontId="4"/>
  </si>
  <si>
    <t>委託事業名</t>
    <rPh sb="0" eb="2">
      <t>イタク</t>
    </rPh>
    <rPh sb="2" eb="4">
      <t>ジギョウ</t>
    </rPh>
    <rPh sb="4" eb="5">
      <t>メイ</t>
    </rPh>
    <phoneticPr fontId="1"/>
  </si>
  <si>
    <t>合　計</t>
    <rPh sb="0" eb="1">
      <t>ゴウ</t>
    </rPh>
    <rPh sb="2" eb="3">
      <t>ケイ</t>
    </rPh>
    <phoneticPr fontId="1"/>
  </si>
  <si>
    <t>指定管理料（支出の計－収入の計）</t>
    <rPh sb="0" eb="2">
      <t>シテイ</t>
    </rPh>
    <rPh sb="2" eb="4">
      <t>カンリ</t>
    </rPh>
    <rPh sb="4" eb="5">
      <t>リョウ</t>
    </rPh>
    <rPh sb="6" eb="8">
      <t>シシュツ</t>
    </rPh>
    <rPh sb="9" eb="10">
      <t>ケイ</t>
    </rPh>
    <rPh sb="11" eb="13">
      <t>シュウニュウ</t>
    </rPh>
    <rPh sb="14" eb="15">
      <t>ケイ</t>
    </rPh>
    <phoneticPr fontId="1"/>
  </si>
  <si>
    <t>収入区分</t>
    <rPh sb="0" eb="2">
      <t>シュウニュウ</t>
    </rPh>
    <rPh sb="2" eb="4">
      <t>クブン</t>
    </rPh>
    <phoneticPr fontId="1"/>
  </si>
  <si>
    <t>診療所</t>
    <rPh sb="0" eb="3">
      <t>シンリョウジョ</t>
    </rPh>
    <phoneticPr fontId="1"/>
  </si>
  <si>
    <t>計</t>
    <rPh sb="0" eb="1">
      <t>ケイ</t>
    </rPh>
    <phoneticPr fontId="1"/>
  </si>
  <si>
    <t>説明・積算の内訳等</t>
    <rPh sb="0" eb="2">
      <t>セツメイ</t>
    </rPh>
    <rPh sb="3" eb="5">
      <t>セキサン</t>
    </rPh>
    <rPh sb="6" eb="8">
      <t>ウチワケ</t>
    </rPh>
    <rPh sb="8" eb="9">
      <t>ナド</t>
    </rPh>
    <phoneticPr fontId="1"/>
  </si>
  <si>
    <t>区　分</t>
    <rPh sb="0" eb="1">
      <t>ク</t>
    </rPh>
    <rPh sb="2" eb="3">
      <t>ブン</t>
    </rPh>
    <phoneticPr fontId="1"/>
  </si>
  <si>
    <t>金　額</t>
    <rPh sb="0" eb="1">
      <t>キン</t>
    </rPh>
    <rPh sb="2" eb="3">
      <t>ガク</t>
    </rPh>
    <phoneticPr fontId="1"/>
  </si>
  <si>
    <t>単　位</t>
    <rPh sb="0" eb="1">
      <t>タン</t>
    </rPh>
    <rPh sb="2" eb="3">
      <t>クライ</t>
    </rPh>
    <phoneticPr fontId="1"/>
  </si>
  <si>
    <t>管理費等</t>
    <rPh sb="0" eb="3">
      <t>カンリヒ</t>
    </rPh>
    <rPh sb="3" eb="4">
      <t>ナド</t>
    </rPh>
    <phoneticPr fontId="1"/>
  </si>
  <si>
    <t>公立
減算率</t>
    <rPh sb="0" eb="2">
      <t>コウリツ</t>
    </rPh>
    <rPh sb="3" eb="5">
      <t>ゲンサン</t>
    </rPh>
    <rPh sb="5" eb="6">
      <t>リツ</t>
    </rPh>
    <phoneticPr fontId="1"/>
  </si>
  <si>
    <t>級地
単価</t>
    <rPh sb="0" eb="1">
      <t>キュウ</t>
    </rPh>
    <rPh sb="1" eb="2">
      <t>チ</t>
    </rPh>
    <rPh sb="3" eb="5">
      <t>タンカ</t>
    </rPh>
    <phoneticPr fontId="1"/>
  </si>
  <si>
    <t>（単位：千円）</t>
    <rPh sb="1" eb="3">
      <t>タンイ</t>
    </rPh>
    <rPh sb="4" eb="6">
      <t>センエン</t>
    </rPh>
    <phoneticPr fontId="1"/>
  </si>
  <si>
    <t>千円</t>
    <rPh sb="0" eb="2">
      <t>センエン</t>
    </rPh>
    <phoneticPr fontId="1"/>
  </si>
  <si>
    <t>福祉型障害児入所施設</t>
    <rPh sb="0" eb="3">
      <t>フクシガタ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1"/>
  </si>
  <si>
    <t>＜令和○○年度人件費内訳＞</t>
    <rPh sb="1" eb="3">
      <t>レイワ</t>
    </rPh>
    <rPh sb="5" eb="7">
      <t>ネンド</t>
    </rPh>
    <rPh sb="7" eb="10">
      <t>ジンケンヒ</t>
    </rPh>
    <rPh sb="10" eb="12">
      <t>ウチワケ</t>
    </rPh>
    <phoneticPr fontId="4"/>
  </si>
  <si>
    <t>＜令和○○年度業務委託費内訳（保守管理系）＞（単位：千円）</t>
    <rPh sb="1" eb="3">
      <t>レイワ</t>
    </rPh>
    <rPh sb="5" eb="7">
      <t>ネンド</t>
    </rPh>
    <rPh sb="7" eb="9">
      <t>ギョウム</t>
    </rPh>
    <rPh sb="9" eb="11">
      <t>イタク</t>
    </rPh>
    <rPh sb="11" eb="12">
      <t>ヒ</t>
    </rPh>
    <rPh sb="12" eb="14">
      <t>ウチワケ</t>
    </rPh>
    <rPh sb="15" eb="17">
      <t>ホシュ</t>
    </rPh>
    <rPh sb="17" eb="19">
      <t>カンリ</t>
    </rPh>
    <rPh sb="19" eb="20">
      <t>ケイ</t>
    </rPh>
    <phoneticPr fontId="1"/>
  </si>
  <si>
    <t>＜令和○○年度診療所業務＞</t>
    <rPh sb="1" eb="3">
      <t>レイワ</t>
    </rPh>
    <rPh sb="5" eb="7">
      <t>ネンド</t>
    </rPh>
    <rPh sb="7" eb="10">
      <t>シンリョウジョ</t>
    </rPh>
    <rPh sb="10" eb="12">
      <t>ギョウム</t>
    </rPh>
    <phoneticPr fontId="1"/>
  </si>
  <si>
    <t>＜令和○○年度調理業務＞</t>
    <rPh sb="1" eb="3">
      <t>レイワ</t>
    </rPh>
    <rPh sb="5" eb="7">
      <t>ネンド</t>
    </rPh>
    <rPh sb="7" eb="9">
      <t>チョウリ</t>
    </rPh>
    <rPh sb="9" eb="11">
      <t>ギョウム</t>
    </rPh>
    <phoneticPr fontId="1"/>
  </si>
  <si>
    <t>様式４－３</t>
    <rPh sb="0" eb="2">
      <t>ヨウシキ</t>
    </rPh>
    <phoneticPr fontId="1"/>
  </si>
  <si>
    <r>
      <t>収支計画書（単位：千円）　　</t>
    </r>
    <r>
      <rPr>
        <b/>
        <i/>
        <sz val="10"/>
        <color theme="1"/>
        <rFont val="ＭＳ 明朝"/>
        <family val="1"/>
        <charset val="128"/>
      </rPr>
      <t>※太枠内のみ入力してください。</t>
    </r>
    <rPh sb="0" eb="2">
      <t>シュウシ</t>
    </rPh>
    <rPh sb="2" eb="5">
      <t>ケイカクショ</t>
    </rPh>
    <rPh sb="15" eb="17">
      <t>フトワク</t>
    </rPh>
    <rPh sb="17" eb="18">
      <t>ナイ</t>
    </rPh>
    <rPh sb="20" eb="22">
      <t>ニュウリョク</t>
    </rPh>
    <phoneticPr fontId="1"/>
  </si>
  <si>
    <t>利用料及び措置費</t>
    <rPh sb="0" eb="3">
      <t>リヨウリョウ</t>
    </rPh>
    <rPh sb="3" eb="4">
      <t>オヨ</t>
    </rPh>
    <rPh sb="5" eb="7">
      <t>ソチ</t>
    </rPh>
    <rPh sb="7" eb="8">
      <t>ヒ</t>
    </rPh>
    <phoneticPr fontId="1"/>
  </si>
  <si>
    <t>管理者</t>
    <rPh sb="0" eb="3">
      <t>カンリシャ</t>
    </rPh>
    <phoneticPr fontId="1"/>
  </si>
  <si>
    <t>管理課</t>
    <rPh sb="0" eb="2">
      <t>カンリ</t>
    </rPh>
    <rPh sb="2" eb="3">
      <t>カ</t>
    </rPh>
    <phoneticPr fontId="4"/>
  </si>
  <si>
    <t>　管理課長</t>
    <rPh sb="1" eb="3">
      <t>カンリ</t>
    </rPh>
    <rPh sb="3" eb="5">
      <t>カチョウ</t>
    </rPh>
    <phoneticPr fontId="1"/>
  </si>
  <si>
    <t>　事務員</t>
    <rPh sb="1" eb="4">
      <t>ジムイン</t>
    </rPh>
    <phoneticPr fontId="1"/>
  </si>
  <si>
    <t>　栄養士</t>
    <rPh sb="1" eb="4">
      <t>エイヨウシ</t>
    </rPh>
    <phoneticPr fontId="1"/>
  </si>
  <si>
    <t>　調理員</t>
    <rPh sb="1" eb="4">
      <t>チョウリイン</t>
    </rPh>
    <phoneticPr fontId="1"/>
  </si>
  <si>
    <t>生活支援部</t>
    <rPh sb="0" eb="2">
      <t>セイカツ</t>
    </rPh>
    <rPh sb="2" eb="4">
      <t>シエン</t>
    </rPh>
    <rPh sb="4" eb="5">
      <t>ブ</t>
    </rPh>
    <phoneticPr fontId="4"/>
  </si>
  <si>
    <t>　生活支援部長</t>
    <rPh sb="1" eb="3">
      <t>セイカツ</t>
    </rPh>
    <rPh sb="3" eb="5">
      <t>シエン</t>
    </rPh>
    <rPh sb="5" eb="7">
      <t>ブチョウ</t>
    </rPh>
    <phoneticPr fontId="4"/>
  </si>
  <si>
    <t>　児童課</t>
    <rPh sb="1" eb="3">
      <t>ジドウ</t>
    </rPh>
    <rPh sb="3" eb="4">
      <t>カ</t>
    </rPh>
    <phoneticPr fontId="1"/>
  </si>
  <si>
    <t>　　児童課長</t>
    <rPh sb="2" eb="4">
      <t>ジドウ</t>
    </rPh>
    <rPh sb="4" eb="5">
      <t>カ</t>
    </rPh>
    <rPh sb="5" eb="6">
      <t>チョウ</t>
    </rPh>
    <phoneticPr fontId="1"/>
  </si>
  <si>
    <t>　　寮長</t>
    <rPh sb="2" eb="4">
      <t>リョウチョウ</t>
    </rPh>
    <phoneticPr fontId="1"/>
  </si>
  <si>
    <t>　　児童指導員及び保育士</t>
    <rPh sb="2" eb="4">
      <t>ジドウ</t>
    </rPh>
    <rPh sb="4" eb="8">
      <t>シドウインオヨ</t>
    </rPh>
    <rPh sb="9" eb="12">
      <t>ホイクシ</t>
    </rPh>
    <phoneticPr fontId="1"/>
  </si>
  <si>
    <t>　生活課</t>
    <rPh sb="1" eb="3">
      <t>セイカツ</t>
    </rPh>
    <rPh sb="3" eb="4">
      <t>カ</t>
    </rPh>
    <phoneticPr fontId="1"/>
  </si>
  <si>
    <t>　　生活課長</t>
    <phoneticPr fontId="1"/>
  </si>
  <si>
    <t>　　生活支援員</t>
    <rPh sb="2" eb="7">
      <t>セイカツシエンイン</t>
    </rPh>
    <phoneticPr fontId="1"/>
  </si>
  <si>
    <t>　地域支援課</t>
    <rPh sb="1" eb="3">
      <t>チイキ</t>
    </rPh>
    <rPh sb="3" eb="5">
      <t>シエン</t>
    </rPh>
    <rPh sb="5" eb="6">
      <t>カ</t>
    </rPh>
    <phoneticPr fontId="1"/>
  </si>
  <si>
    <t>　　地域支援課長</t>
    <rPh sb="2" eb="4">
      <t>チイキ</t>
    </rPh>
    <rPh sb="4" eb="6">
      <t>シエン</t>
    </rPh>
    <rPh sb="6" eb="8">
      <t>カチョウ</t>
    </rPh>
    <phoneticPr fontId="1"/>
  </si>
  <si>
    <t>　　課長補佐</t>
    <rPh sb="2" eb="4">
      <t>カチョウ</t>
    </rPh>
    <rPh sb="4" eb="6">
      <t>ホサ</t>
    </rPh>
    <phoneticPr fontId="1"/>
  </si>
  <si>
    <t>　　ケースワーカー</t>
    <phoneticPr fontId="1"/>
  </si>
  <si>
    <t>　　強行専任</t>
    <rPh sb="2" eb="4">
      <t>キョウコウ</t>
    </rPh>
    <rPh sb="4" eb="6">
      <t>センニン</t>
    </rPh>
    <phoneticPr fontId="1"/>
  </si>
  <si>
    <t>　　心理担当</t>
    <rPh sb="2" eb="4">
      <t>シンリ</t>
    </rPh>
    <rPh sb="4" eb="6">
      <t>タントウ</t>
    </rPh>
    <phoneticPr fontId="1"/>
  </si>
  <si>
    <t>　医師</t>
    <rPh sb="1" eb="3">
      <t>イシ</t>
    </rPh>
    <phoneticPr fontId="1"/>
  </si>
  <si>
    <t>　歯科衛生士</t>
    <rPh sb="1" eb="3">
      <t>シカ</t>
    </rPh>
    <rPh sb="3" eb="6">
      <t>エイセイシ</t>
    </rPh>
    <phoneticPr fontId="1"/>
  </si>
  <si>
    <t>（注３）年度ごとに人件費が変動する場合は、年度ごとに１枚ずつこの表を作成し、提出してください。</t>
    <rPh sb="1" eb="2">
      <t>チュウ</t>
    </rPh>
    <rPh sb="4" eb="6">
      <t>ネンド</t>
    </rPh>
    <rPh sb="9" eb="12">
      <t>ジンケンヒ</t>
    </rPh>
    <rPh sb="13" eb="15">
      <t>ヘンドウ</t>
    </rPh>
    <rPh sb="17" eb="19">
      <t>バアイ</t>
    </rPh>
    <rPh sb="21" eb="23">
      <t>ネンド</t>
    </rPh>
    <rPh sb="27" eb="28">
      <t>マイ</t>
    </rPh>
    <rPh sb="32" eb="33">
      <t>ヒョウ</t>
    </rPh>
    <rPh sb="34" eb="36">
      <t>サクセイ</t>
    </rPh>
    <rPh sb="38" eb="40">
      <t>テイシュツ</t>
    </rPh>
    <phoneticPr fontId="4"/>
  </si>
  <si>
    <t>（注２）法人直接雇用の数を入力してください。（業務委託を想定する場合は、数に含めないでください。）</t>
    <rPh sb="1" eb="2">
      <t>チュウ</t>
    </rPh>
    <rPh sb="4" eb="6">
      <t>ホウジン</t>
    </rPh>
    <rPh sb="6" eb="8">
      <t>チョクセツ</t>
    </rPh>
    <rPh sb="8" eb="10">
      <t>コヨウ</t>
    </rPh>
    <rPh sb="11" eb="12">
      <t>カズ</t>
    </rPh>
    <rPh sb="13" eb="15">
      <t>ニュウリョク</t>
    </rPh>
    <rPh sb="23" eb="25">
      <t>ギョウム</t>
    </rPh>
    <rPh sb="25" eb="27">
      <t>イタク</t>
    </rPh>
    <rPh sb="28" eb="30">
      <t>ソウテイ</t>
    </rPh>
    <rPh sb="32" eb="34">
      <t>バアイ</t>
    </rPh>
    <rPh sb="36" eb="37">
      <t>カズ</t>
    </rPh>
    <rPh sb="38" eb="39">
      <t>フク</t>
    </rPh>
    <phoneticPr fontId="1"/>
  </si>
  <si>
    <t>※入力は太枠内のみお願いします。</t>
    <rPh sb="1" eb="3">
      <t>ニュウリョク</t>
    </rPh>
    <rPh sb="4" eb="6">
      <t>フトワク</t>
    </rPh>
    <rPh sb="6" eb="7">
      <t>ナイ</t>
    </rPh>
    <rPh sb="10" eb="11">
      <t>ネガ</t>
    </rPh>
    <phoneticPr fontId="4"/>
  </si>
  <si>
    <t>　洗濯員</t>
    <rPh sb="1" eb="3">
      <t>センタク</t>
    </rPh>
    <rPh sb="3" eb="4">
      <t>イン</t>
    </rPh>
    <phoneticPr fontId="1"/>
  </si>
  <si>
    <t>　事務員</t>
    <rPh sb="1" eb="4">
      <t>ジムイン</t>
    </rPh>
    <phoneticPr fontId="1"/>
  </si>
  <si>
    <t>障がい者
雇用</t>
    <rPh sb="0" eb="1">
      <t>サワ</t>
    </rPh>
    <rPh sb="5" eb="7">
      <t>コヨウ</t>
    </rPh>
    <phoneticPr fontId="4"/>
  </si>
  <si>
    <t>障がい者
雇用</t>
    <rPh sb="0" eb="1">
      <t>ショウ</t>
    </rPh>
    <rPh sb="3" eb="4">
      <t>シャ</t>
    </rPh>
    <rPh sb="5" eb="7">
      <t>コヨウ</t>
    </rPh>
    <phoneticPr fontId="4"/>
  </si>
  <si>
    <t>　　生活支援員（非）</t>
    <rPh sb="2" eb="7">
      <t>セイカツシエンイン</t>
    </rPh>
    <rPh sb="8" eb="9">
      <t>ヒ</t>
    </rPh>
    <phoneticPr fontId="1"/>
  </si>
  <si>
    <t>　　児童指導員及び保育士（非）</t>
    <rPh sb="2" eb="4">
      <t>ジドウ</t>
    </rPh>
    <rPh sb="4" eb="8">
      <t>シドウインオヨ</t>
    </rPh>
    <rPh sb="9" eb="12">
      <t>ホイクシ</t>
    </rPh>
    <rPh sb="13" eb="14">
      <t>ヒ</t>
    </rPh>
    <phoneticPr fontId="1"/>
  </si>
  <si>
    <t>　　生活支援員（非）</t>
    <rPh sb="2" eb="7">
      <t>セイカツシエンイン</t>
    </rPh>
    <rPh sb="8" eb="9">
      <t>ヒ</t>
    </rPh>
    <phoneticPr fontId="1"/>
  </si>
  <si>
    <t>　　心理担当（非）</t>
    <rPh sb="2" eb="4">
      <t>シンリ</t>
    </rPh>
    <rPh sb="4" eb="6">
      <t>タントウ</t>
    </rPh>
    <rPh sb="7" eb="8">
      <t>ヒ</t>
    </rPh>
    <phoneticPr fontId="1"/>
  </si>
  <si>
    <t>市町村事業</t>
    <rPh sb="0" eb="5">
      <t>シチョウソンジギョウ</t>
    </rPh>
    <phoneticPr fontId="1"/>
  </si>
  <si>
    <t>利用料等の合計</t>
    <rPh sb="0" eb="3">
      <t>リヨウリョウ</t>
    </rPh>
    <rPh sb="3" eb="4">
      <t>トウ</t>
    </rPh>
    <rPh sb="5" eb="7">
      <t>ゴウケイ</t>
    </rPh>
    <phoneticPr fontId="1"/>
  </si>
  <si>
    <t>様式４－２（記入例）</t>
    <rPh sb="0" eb="2">
      <t>ヨウシキ</t>
    </rPh>
    <rPh sb="6" eb="8">
      <t>キニュウ</t>
    </rPh>
    <rPh sb="8" eb="9">
      <t>レイ</t>
    </rPh>
    <phoneticPr fontId="1"/>
  </si>
  <si>
    <t>診療所（業務委託）</t>
    <rPh sb="0" eb="3">
      <t>シンリョウジョ</t>
    </rPh>
    <rPh sb="4" eb="6">
      <t>ギョウム</t>
    </rPh>
    <rPh sb="6" eb="8">
      <t>イタク</t>
    </rPh>
    <phoneticPr fontId="4"/>
  </si>
  <si>
    <t>　看護職員</t>
    <rPh sb="1" eb="3">
      <t>カンゴ</t>
    </rPh>
    <rPh sb="3" eb="5">
      <t>ショクイン</t>
    </rPh>
    <phoneticPr fontId="1"/>
  </si>
  <si>
    <t>利用者負担軽減額</t>
    <rPh sb="0" eb="3">
      <t>リヨウシャ</t>
    </rPh>
    <rPh sb="3" eb="5">
      <t>フタン</t>
    </rPh>
    <rPh sb="5" eb="7">
      <t>ケイゲン</t>
    </rPh>
    <rPh sb="7" eb="8">
      <t>ガク</t>
    </rPh>
    <phoneticPr fontId="1"/>
  </si>
  <si>
    <t>※参考資料７を参照してください。</t>
    <rPh sb="1" eb="3">
      <t>サンコウ</t>
    </rPh>
    <rPh sb="3" eb="5">
      <t>シリョウ</t>
    </rPh>
    <rPh sb="7" eb="9">
      <t>サンショウ</t>
    </rPh>
    <phoneticPr fontId="1"/>
  </si>
  <si>
    <t>児童福祉事業収入</t>
    <rPh sb="0" eb="2">
      <t>ジドウ</t>
    </rPh>
    <rPh sb="2" eb="4">
      <t>フクシ</t>
    </rPh>
    <rPh sb="4" eb="6">
      <t>ジギョウ</t>
    </rPh>
    <rPh sb="6" eb="8">
      <t>シュウニュウ</t>
    </rPh>
    <phoneticPr fontId="1"/>
  </si>
  <si>
    <t>　措置費収入</t>
    <rPh sb="1" eb="3">
      <t>ソチ</t>
    </rPh>
    <rPh sb="3" eb="4">
      <t>ヒ</t>
    </rPh>
    <phoneticPr fontId="1"/>
  </si>
  <si>
    <t>　私的契約利用料収入</t>
    <rPh sb="1" eb="3">
      <t>シテキ</t>
    </rPh>
    <rPh sb="3" eb="5">
      <t>ケイヤク</t>
    </rPh>
    <rPh sb="5" eb="8">
      <t>リヨウリョウ</t>
    </rPh>
    <phoneticPr fontId="1"/>
  </si>
  <si>
    <t>　その他の事業収入</t>
    <rPh sb="3" eb="4">
      <t>タ</t>
    </rPh>
    <rPh sb="5" eb="7">
      <t>ジギョウ</t>
    </rPh>
    <phoneticPr fontId="1"/>
  </si>
  <si>
    <t>　　補助金事業収入</t>
    <rPh sb="2" eb="5">
      <t>ホジョキン</t>
    </rPh>
    <rPh sb="5" eb="7">
      <t>ジギョウ</t>
    </rPh>
    <phoneticPr fontId="1"/>
  </si>
  <si>
    <t>　　受託事業収入</t>
    <rPh sb="2" eb="4">
      <t>ジュタク</t>
    </rPh>
    <rPh sb="4" eb="6">
      <t>ジギョウ</t>
    </rPh>
    <phoneticPr fontId="1"/>
  </si>
  <si>
    <t>　　その他の事業収入</t>
    <rPh sb="4" eb="5">
      <t>タ</t>
    </rPh>
    <rPh sb="6" eb="8">
      <t>ジギョウ</t>
    </rPh>
    <phoneticPr fontId="1"/>
  </si>
  <si>
    <t>障害福祉サービス等事業収入</t>
    <rPh sb="0" eb="4">
      <t>ショウガイフクシ</t>
    </rPh>
    <rPh sb="8" eb="9">
      <t>トウ</t>
    </rPh>
    <rPh sb="9" eb="11">
      <t>ジギョウ</t>
    </rPh>
    <phoneticPr fontId="1"/>
  </si>
  <si>
    <t>　自立支援給付費収入</t>
    <rPh sb="1" eb="3">
      <t>ジリツ</t>
    </rPh>
    <rPh sb="3" eb="5">
      <t>シエン</t>
    </rPh>
    <rPh sb="5" eb="7">
      <t>キュウフ</t>
    </rPh>
    <rPh sb="7" eb="8">
      <t>ヒ</t>
    </rPh>
    <phoneticPr fontId="1"/>
  </si>
  <si>
    <t>　　介護給付費収入</t>
    <rPh sb="2" eb="4">
      <t>カイゴ</t>
    </rPh>
    <rPh sb="4" eb="6">
      <t>キュウフ</t>
    </rPh>
    <rPh sb="6" eb="7">
      <t>ヒ</t>
    </rPh>
    <phoneticPr fontId="1"/>
  </si>
  <si>
    <t>　障害児施設給付費収入</t>
    <rPh sb="1" eb="3">
      <t>ショウガイ</t>
    </rPh>
    <rPh sb="3" eb="4">
      <t>ジ</t>
    </rPh>
    <rPh sb="4" eb="6">
      <t>シセツ</t>
    </rPh>
    <rPh sb="6" eb="8">
      <t>キュウフ</t>
    </rPh>
    <rPh sb="8" eb="9">
      <t>ヒ</t>
    </rPh>
    <rPh sb="9" eb="11">
      <t>シュウニュウ</t>
    </rPh>
    <phoneticPr fontId="1"/>
  </si>
  <si>
    <t>　　障害児入所給付費収入</t>
    <rPh sb="2" eb="4">
      <t>ショウガイ</t>
    </rPh>
    <rPh sb="4" eb="5">
      <t>ジ</t>
    </rPh>
    <rPh sb="5" eb="7">
      <t>ニュウショ</t>
    </rPh>
    <rPh sb="7" eb="9">
      <t>キュウフ</t>
    </rPh>
    <rPh sb="9" eb="10">
      <t>ヒ</t>
    </rPh>
    <rPh sb="10" eb="12">
      <t>シュウニュウ</t>
    </rPh>
    <phoneticPr fontId="1"/>
  </si>
  <si>
    <t>　利用者負担金収入</t>
    <rPh sb="1" eb="4">
      <t>リヨウシャ</t>
    </rPh>
    <rPh sb="4" eb="6">
      <t>フタン</t>
    </rPh>
    <rPh sb="6" eb="7">
      <t>キン</t>
    </rPh>
    <phoneticPr fontId="1"/>
  </si>
  <si>
    <t>　補足給付費収入</t>
    <rPh sb="1" eb="3">
      <t>ホソク</t>
    </rPh>
    <rPh sb="3" eb="5">
      <t>キュウフ</t>
    </rPh>
    <rPh sb="5" eb="6">
      <t>ヒ</t>
    </rPh>
    <phoneticPr fontId="1"/>
  </si>
  <si>
    <t>　　特定障害者特別給付費収入</t>
    <rPh sb="2" eb="4">
      <t>トクテイ</t>
    </rPh>
    <rPh sb="4" eb="7">
      <t>ショウガイシャ</t>
    </rPh>
    <rPh sb="7" eb="9">
      <t>トクベツ</t>
    </rPh>
    <rPh sb="9" eb="11">
      <t>キュウフ</t>
    </rPh>
    <rPh sb="11" eb="12">
      <t>ヒ</t>
    </rPh>
    <rPh sb="12" eb="14">
      <t>シュウニュウ</t>
    </rPh>
    <phoneticPr fontId="1"/>
  </si>
  <si>
    <t>　　特定入所障害児食費等給付費収入</t>
    <rPh sb="2" eb="4">
      <t>トクテイ</t>
    </rPh>
    <rPh sb="4" eb="6">
      <t>ニュウショ</t>
    </rPh>
    <rPh sb="6" eb="8">
      <t>ショウガイ</t>
    </rPh>
    <rPh sb="8" eb="9">
      <t>ジ</t>
    </rPh>
    <rPh sb="9" eb="11">
      <t>ショクヒ</t>
    </rPh>
    <rPh sb="11" eb="12">
      <t>トウ</t>
    </rPh>
    <rPh sb="12" eb="14">
      <t>キュウフ</t>
    </rPh>
    <rPh sb="14" eb="15">
      <t>ヒ</t>
    </rPh>
    <rPh sb="15" eb="17">
      <t>シュウニュウ</t>
    </rPh>
    <phoneticPr fontId="1"/>
  </si>
  <si>
    <t>　特定費用収入</t>
    <rPh sb="1" eb="3">
      <t>トクテイ</t>
    </rPh>
    <rPh sb="3" eb="5">
      <t>ヒヨウ</t>
    </rPh>
    <phoneticPr fontId="1"/>
  </si>
  <si>
    <t>　　その他の事業収入</t>
    <rPh sb="4" eb="5">
      <t>タ</t>
    </rPh>
    <rPh sb="6" eb="8">
      <t>ジギョウ</t>
    </rPh>
    <rPh sb="8" eb="10">
      <t>シュウニュウ</t>
    </rPh>
    <phoneticPr fontId="1"/>
  </si>
  <si>
    <t>医療事業収入</t>
    <rPh sb="0" eb="2">
      <t>イリョウ</t>
    </rPh>
    <rPh sb="2" eb="4">
      <t>ジギョウ</t>
    </rPh>
    <phoneticPr fontId="1"/>
  </si>
  <si>
    <t>　外来診療収入</t>
    <rPh sb="1" eb="3">
      <t>ガイライ</t>
    </rPh>
    <rPh sb="3" eb="5">
      <t>シンリョウ</t>
    </rPh>
    <phoneticPr fontId="1"/>
  </si>
  <si>
    <t>○○収入</t>
    <phoneticPr fontId="1"/>
  </si>
  <si>
    <t>経常経費寄附金収入</t>
    <rPh sb="0" eb="2">
      <t>ケイジョウ</t>
    </rPh>
    <rPh sb="2" eb="4">
      <t>ケイヒ</t>
    </rPh>
    <rPh sb="4" eb="7">
      <t>キフキン</t>
    </rPh>
    <phoneticPr fontId="1"/>
  </si>
  <si>
    <t>その他の収入</t>
    <rPh sb="2" eb="3">
      <t>タ</t>
    </rPh>
    <phoneticPr fontId="1"/>
  </si>
  <si>
    <t>事業活動による収支</t>
    <rPh sb="0" eb="2">
      <t>ジギョウ</t>
    </rPh>
    <rPh sb="2" eb="4">
      <t>カツドウ</t>
    </rPh>
    <rPh sb="7" eb="9">
      <t>シュウシ</t>
    </rPh>
    <phoneticPr fontId="1"/>
  </si>
  <si>
    <t>事業活動収入の計</t>
    <rPh sb="0" eb="2">
      <t>ジギョウ</t>
    </rPh>
    <rPh sb="2" eb="4">
      <t>カツドウ</t>
    </rPh>
    <rPh sb="4" eb="6">
      <t>シュウニュウ</t>
    </rPh>
    <rPh sb="7" eb="8">
      <t>ケイ</t>
    </rPh>
    <phoneticPr fontId="1"/>
  </si>
  <si>
    <t>事業活動支出の計</t>
    <rPh sb="0" eb="2">
      <t>ジギョウ</t>
    </rPh>
    <rPh sb="2" eb="4">
      <t>カツドウ</t>
    </rPh>
    <rPh sb="4" eb="6">
      <t>シシュツ</t>
    </rPh>
    <rPh sb="7" eb="8">
      <t>ケイ</t>
    </rPh>
    <phoneticPr fontId="1"/>
  </si>
  <si>
    <t>人件費支出</t>
    <rPh sb="0" eb="3">
      <t>ジンケンヒ</t>
    </rPh>
    <rPh sb="3" eb="5">
      <t>シシュツ</t>
    </rPh>
    <phoneticPr fontId="1"/>
  </si>
  <si>
    <t>　役員報酬支出</t>
    <rPh sb="1" eb="3">
      <t>ヤクイン</t>
    </rPh>
    <rPh sb="3" eb="5">
      <t>ホウシュウ</t>
    </rPh>
    <rPh sb="5" eb="7">
      <t>シシュツ</t>
    </rPh>
    <phoneticPr fontId="1"/>
  </si>
  <si>
    <t>　職員給料支出</t>
    <rPh sb="1" eb="3">
      <t>ショクイン</t>
    </rPh>
    <rPh sb="3" eb="5">
      <t>キュウリョウ</t>
    </rPh>
    <phoneticPr fontId="1"/>
  </si>
  <si>
    <t>　職員賞与支出</t>
    <rPh sb="1" eb="3">
      <t>ショクイン</t>
    </rPh>
    <rPh sb="3" eb="5">
      <t>ショウヨ</t>
    </rPh>
    <phoneticPr fontId="1"/>
  </si>
  <si>
    <t>　非常勤職員給与支出</t>
    <rPh sb="1" eb="4">
      <t>ヒジョウキン</t>
    </rPh>
    <rPh sb="4" eb="6">
      <t>ショクイン</t>
    </rPh>
    <rPh sb="6" eb="8">
      <t>キュウヨ</t>
    </rPh>
    <phoneticPr fontId="1"/>
  </si>
  <si>
    <t>　退職給付費支出</t>
    <rPh sb="1" eb="3">
      <t>タイショク</t>
    </rPh>
    <rPh sb="3" eb="5">
      <t>キュウフ</t>
    </rPh>
    <rPh sb="5" eb="6">
      <t>ヒ</t>
    </rPh>
    <rPh sb="6" eb="8">
      <t>シシュツ</t>
    </rPh>
    <phoneticPr fontId="1"/>
  </si>
  <si>
    <t>　法定福利費支出</t>
    <rPh sb="1" eb="6">
      <t>ホウテイフクリヒ</t>
    </rPh>
    <phoneticPr fontId="1"/>
  </si>
  <si>
    <t>事業費支出</t>
    <rPh sb="0" eb="3">
      <t>ジギョウヒ</t>
    </rPh>
    <phoneticPr fontId="1"/>
  </si>
  <si>
    <t>　給食費支出</t>
    <rPh sb="1" eb="4">
      <t>キュウショクヒ</t>
    </rPh>
    <phoneticPr fontId="1"/>
  </si>
  <si>
    <t>　介護用品費支出</t>
    <rPh sb="1" eb="3">
      <t>カイゴ</t>
    </rPh>
    <rPh sb="3" eb="5">
      <t>ヨウヒン</t>
    </rPh>
    <rPh sb="5" eb="6">
      <t>ヒ</t>
    </rPh>
    <phoneticPr fontId="1"/>
  </si>
  <si>
    <t>　医薬品費支出</t>
    <rPh sb="1" eb="4">
      <t>イヤクヒン</t>
    </rPh>
    <rPh sb="4" eb="5">
      <t>ヒ</t>
    </rPh>
    <phoneticPr fontId="1"/>
  </si>
  <si>
    <t>　診療・療養等材料費支出</t>
    <rPh sb="1" eb="3">
      <t>シンリョウ</t>
    </rPh>
    <rPh sb="4" eb="7">
      <t>リョウヨウナド</t>
    </rPh>
    <rPh sb="7" eb="10">
      <t>ザイリョウヒ</t>
    </rPh>
    <phoneticPr fontId="1"/>
  </si>
  <si>
    <t>　保健衛生費支出</t>
    <rPh sb="1" eb="3">
      <t>ホケン</t>
    </rPh>
    <rPh sb="3" eb="6">
      <t>エイセイヒ</t>
    </rPh>
    <phoneticPr fontId="1"/>
  </si>
  <si>
    <t>　医療費支出</t>
    <rPh sb="1" eb="3">
      <t>イリョウ</t>
    </rPh>
    <rPh sb="3" eb="4">
      <t>ヒ</t>
    </rPh>
    <phoneticPr fontId="1"/>
  </si>
  <si>
    <t>　被服費支出</t>
    <rPh sb="1" eb="4">
      <t>ヒフクヒ</t>
    </rPh>
    <phoneticPr fontId="1"/>
  </si>
  <si>
    <t>　教養娯楽費支出</t>
    <rPh sb="1" eb="3">
      <t>キョウヨウ</t>
    </rPh>
    <rPh sb="3" eb="6">
      <t>ゴラクヒ</t>
    </rPh>
    <phoneticPr fontId="1"/>
  </si>
  <si>
    <t>　日用品費支出</t>
    <rPh sb="1" eb="4">
      <t>ニチヨウヒン</t>
    </rPh>
    <rPh sb="4" eb="5">
      <t>ヒ</t>
    </rPh>
    <phoneticPr fontId="1"/>
  </si>
  <si>
    <t>　保育材料費支出</t>
    <rPh sb="1" eb="3">
      <t>ホイク</t>
    </rPh>
    <rPh sb="3" eb="6">
      <t>ザイリョウヒ</t>
    </rPh>
    <phoneticPr fontId="1"/>
  </si>
  <si>
    <t>　本人支給金支出</t>
    <rPh sb="1" eb="3">
      <t>ホンニン</t>
    </rPh>
    <rPh sb="3" eb="6">
      <t>シキュウキン</t>
    </rPh>
    <phoneticPr fontId="1"/>
  </si>
  <si>
    <t>　水道光熱費支出</t>
    <rPh sb="1" eb="3">
      <t>スイドウ</t>
    </rPh>
    <rPh sb="3" eb="6">
      <t>コウネツヒ</t>
    </rPh>
    <phoneticPr fontId="1"/>
  </si>
  <si>
    <t>　燃料費支出</t>
    <rPh sb="1" eb="3">
      <t>ネンリョウ</t>
    </rPh>
    <rPh sb="3" eb="4">
      <t>ヒ</t>
    </rPh>
    <phoneticPr fontId="1"/>
  </si>
  <si>
    <t>　消耗器具備品費支出</t>
    <rPh sb="1" eb="3">
      <t>ショウモウ</t>
    </rPh>
    <rPh sb="3" eb="5">
      <t>キグ</t>
    </rPh>
    <rPh sb="5" eb="7">
      <t>ビヒン</t>
    </rPh>
    <rPh sb="7" eb="8">
      <t>ヒ</t>
    </rPh>
    <phoneticPr fontId="1"/>
  </si>
  <si>
    <t>　保険料支出</t>
    <rPh sb="1" eb="4">
      <t>ホケンリョウ</t>
    </rPh>
    <phoneticPr fontId="1"/>
  </si>
  <si>
    <t>　賃借料支出</t>
    <rPh sb="1" eb="4">
      <t>チンシャクリョウ</t>
    </rPh>
    <phoneticPr fontId="1"/>
  </si>
  <si>
    <t>　教育指導費支出</t>
    <rPh sb="1" eb="3">
      <t>キョウイク</t>
    </rPh>
    <rPh sb="3" eb="5">
      <t>シドウ</t>
    </rPh>
    <rPh sb="5" eb="6">
      <t>ヒ</t>
    </rPh>
    <phoneticPr fontId="1"/>
  </si>
  <si>
    <t>　就職支度費支出</t>
    <rPh sb="1" eb="3">
      <t>シュウショク</t>
    </rPh>
    <rPh sb="3" eb="5">
      <t>シタク</t>
    </rPh>
    <rPh sb="5" eb="6">
      <t>ヒ</t>
    </rPh>
    <phoneticPr fontId="1"/>
  </si>
  <si>
    <t>　葬祭費支出</t>
    <rPh sb="1" eb="3">
      <t>ソウサイ</t>
    </rPh>
    <rPh sb="3" eb="4">
      <t>ヒ</t>
    </rPh>
    <phoneticPr fontId="1"/>
  </si>
  <si>
    <t>　車両費支出</t>
    <rPh sb="1" eb="3">
      <t>シャリョウ</t>
    </rPh>
    <rPh sb="3" eb="4">
      <t>ヒ</t>
    </rPh>
    <phoneticPr fontId="1"/>
  </si>
  <si>
    <t>　雑支出</t>
    <rPh sb="1" eb="2">
      <t>ザツ</t>
    </rPh>
    <rPh sb="2" eb="4">
      <t>シシュツ</t>
    </rPh>
    <phoneticPr fontId="1"/>
  </si>
  <si>
    <t>事務費支出</t>
    <rPh sb="0" eb="2">
      <t>ジム</t>
    </rPh>
    <rPh sb="2" eb="3">
      <t>ヒ</t>
    </rPh>
    <phoneticPr fontId="1"/>
  </si>
  <si>
    <t>　福利厚生費支出</t>
    <rPh sb="1" eb="3">
      <t>フクリ</t>
    </rPh>
    <rPh sb="3" eb="6">
      <t>コウセイヒ</t>
    </rPh>
    <phoneticPr fontId="1"/>
  </si>
  <si>
    <t>　職員被服費支出</t>
    <rPh sb="1" eb="3">
      <t>ショクイン</t>
    </rPh>
    <rPh sb="3" eb="6">
      <t>ヒフクヒ</t>
    </rPh>
    <phoneticPr fontId="1"/>
  </si>
  <si>
    <t>　旅費交通費支出</t>
    <rPh sb="1" eb="3">
      <t>リョヒ</t>
    </rPh>
    <rPh sb="3" eb="6">
      <t>コウツウヒ</t>
    </rPh>
    <phoneticPr fontId="1"/>
  </si>
  <si>
    <t>　研修研究費支出</t>
    <rPh sb="1" eb="3">
      <t>ケンシュウ</t>
    </rPh>
    <rPh sb="3" eb="6">
      <t>ケンキュウヒ</t>
    </rPh>
    <phoneticPr fontId="1"/>
  </si>
  <si>
    <t>　事務消耗品費支出</t>
    <rPh sb="1" eb="3">
      <t>ジム</t>
    </rPh>
    <rPh sb="3" eb="7">
      <t>ショウモウヒンヒ</t>
    </rPh>
    <phoneticPr fontId="1"/>
  </si>
  <si>
    <t>　印刷製本費支出</t>
    <rPh sb="1" eb="3">
      <t>インサツ</t>
    </rPh>
    <rPh sb="3" eb="5">
      <t>セイホン</t>
    </rPh>
    <rPh sb="5" eb="6">
      <t>ヒ</t>
    </rPh>
    <phoneticPr fontId="1"/>
  </si>
  <si>
    <t>　燃料費支出</t>
    <rPh sb="1" eb="4">
      <t>ネンリョウヒ</t>
    </rPh>
    <phoneticPr fontId="1"/>
  </si>
  <si>
    <t>　修繕費支出</t>
    <rPh sb="1" eb="4">
      <t>シュウゼンヒ</t>
    </rPh>
    <phoneticPr fontId="1"/>
  </si>
  <si>
    <t>　通信運搬費支出</t>
    <rPh sb="1" eb="3">
      <t>ツウシン</t>
    </rPh>
    <rPh sb="3" eb="5">
      <t>ウンパン</t>
    </rPh>
    <rPh sb="5" eb="6">
      <t>ヒ</t>
    </rPh>
    <phoneticPr fontId="1"/>
  </si>
  <si>
    <t>　会議費支出</t>
    <rPh sb="1" eb="4">
      <t>カイギヒ</t>
    </rPh>
    <phoneticPr fontId="1"/>
  </si>
  <si>
    <t>　広報費支出</t>
    <rPh sb="1" eb="3">
      <t>コウホウ</t>
    </rPh>
    <rPh sb="3" eb="4">
      <t>ヒ</t>
    </rPh>
    <phoneticPr fontId="1"/>
  </si>
  <si>
    <t>　業務委託費支出</t>
    <rPh sb="1" eb="3">
      <t>ギョウム</t>
    </rPh>
    <rPh sb="3" eb="5">
      <t>イタク</t>
    </rPh>
    <rPh sb="5" eb="6">
      <t>ヒ</t>
    </rPh>
    <phoneticPr fontId="1"/>
  </si>
  <si>
    <t>　手数料支出</t>
    <rPh sb="1" eb="4">
      <t>テスウリョウ</t>
    </rPh>
    <phoneticPr fontId="1"/>
  </si>
  <si>
    <t>　土地・建物賃借料支出</t>
    <rPh sb="1" eb="3">
      <t>トチ</t>
    </rPh>
    <rPh sb="4" eb="6">
      <t>タテモノ</t>
    </rPh>
    <rPh sb="6" eb="9">
      <t>チンシャクリョウ</t>
    </rPh>
    <phoneticPr fontId="1"/>
  </si>
  <si>
    <t>　租税公課支出</t>
    <rPh sb="1" eb="5">
      <t>ソゼイコウカ</t>
    </rPh>
    <phoneticPr fontId="1"/>
  </si>
  <si>
    <t>　保守料支出</t>
    <rPh sb="1" eb="4">
      <t>ホシュリョウ</t>
    </rPh>
    <phoneticPr fontId="1"/>
  </si>
  <si>
    <t>　渉外費支出</t>
    <rPh sb="1" eb="3">
      <t>ショウガイ</t>
    </rPh>
    <rPh sb="3" eb="4">
      <t>ヒ</t>
    </rPh>
    <phoneticPr fontId="1"/>
  </si>
  <si>
    <t>　諸会費支出</t>
    <rPh sb="1" eb="4">
      <t>ショカイヒ</t>
    </rPh>
    <phoneticPr fontId="1"/>
  </si>
  <si>
    <t>その他の支出</t>
    <rPh sb="2" eb="3">
      <t>タ</t>
    </rPh>
    <rPh sb="4" eb="6">
      <t>シシュツ</t>
    </rPh>
    <phoneticPr fontId="1"/>
  </si>
  <si>
    <t>　利用者等外給食費支出</t>
    <rPh sb="1" eb="4">
      <t>リヨウシャ</t>
    </rPh>
    <rPh sb="4" eb="5">
      <t>トウ</t>
    </rPh>
    <rPh sb="5" eb="6">
      <t>ガイ</t>
    </rPh>
    <rPh sb="6" eb="9">
      <t>キュウショクヒ</t>
    </rPh>
    <rPh sb="9" eb="11">
      <t>シシュツ</t>
    </rPh>
    <phoneticPr fontId="1"/>
  </si>
  <si>
    <t>　雑支出</t>
    <rPh sb="1" eb="2">
      <t>ザツ</t>
    </rPh>
    <rPh sb="2" eb="4">
      <t>シシュツ</t>
    </rPh>
    <phoneticPr fontId="1"/>
  </si>
  <si>
    <t>福祉型障害児入所施設給付費</t>
    <rPh sb="0" eb="3">
      <t>フクシガタ</t>
    </rPh>
    <rPh sb="3" eb="6">
      <t>ショウガイジ</t>
    </rPh>
    <rPh sb="6" eb="8">
      <t>ニュウショ</t>
    </rPh>
    <rPh sb="8" eb="10">
      <t>シセツ</t>
    </rPh>
    <rPh sb="10" eb="12">
      <t>キュウフ</t>
    </rPh>
    <rPh sb="12" eb="13">
      <t>ヒ</t>
    </rPh>
    <phoneticPr fontId="1"/>
  </si>
  <si>
    <t>重度障害児支援加算Ⅰ</t>
  </si>
  <si>
    <t>重度障害児支援加算Ⅱ</t>
  </si>
  <si>
    <t>心理担当職員配置加算</t>
    <rPh sb="0" eb="2">
      <t>シンリ</t>
    </rPh>
    <rPh sb="2" eb="4">
      <t>タントウ</t>
    </rPh>
    <rPh sb="4" eb="6">
      <t>ショクイン</t>
    </rPh>
    <rPh sb="6" eb="8">
      <t>ハイチ</t>
    </rPh>
    <rPh sb="8" eb="10">
      <t>カサン</t>
    </rPh>
    <phoneticPr fontId="1"/>
  </si>
  <si>
    <t>　公認心理師</t>
    <rPh sb="1" eb="3">
      <t>コウニン</t>
    </rPh>
    <rPh sb="3" eb="5">
      <t>シンリ</t>
    </rPh>
    <rPh sb="5" eb="6">
      <t>シ</t>
    </rPh>
    <phoneticPr fontId="1"/>
  </si>
  <si>
    <t>児童指導員等加配加算</t>
    <rPh sb="0" eb="5">
      <t>ジドウシドウイン</t>
    </rPh>
    <rPh sb="5" eb="6">
      <t>トウ</t>
    </rPh>
    <rPh sb="6" eb="8">
      <t>カハイ</t>
    </rPh>
    <rPh sb="8" eb="10">
      <t>カサン</t>
    </rPh>
    <phoneticPr fontId="1"/>
  </si>
  <si>
    <t>入院・外泊時加算</t>
    <rPh sb="0" eb="2">
      <t>ニュウイン</t>
    </rPh>
    <rPh sb="3" eb="5">
      <t>ガイハク</t>
    </rPh>
    <rPh sb="5" eb="6">
      <t>ジ</t>
    </rPh>
    <rPh sb="6" eb="8">
      <t>カサン</t>
    </rPh>
    <phoneticPr fontId="1"/>
  </si>
  <si>
    <t>入院時特別支援加算</t>
    <rPh sb="0" eb="2">
      <t>ニュウイン</t>
    </rPh>
    <rPh sb="2" eb="3">
      <t>ジ</t>
    </rPh>
    <rPh sb="3" eb="5">
      <t>トクベツ</t>
    </rPh>
    <rPh sb="5" eb="7">
      <t>シエン</t>
    </rPh>
    <rPh sb="7" eb="9">
      <t>カサン</t>
    </rPh>
    <phoneticPr fontId="1"/>
  </si>
  <si>
    <t>栄養士配置加算</t>
    <rPh sb="0" eb="3">
      <t>エイヨウシ</t>
    </rPh>
    <rPh sb="3" eb="5">
      <t>ハイチ</t>
    </rPh>
    <rPh sb="5" eb="7">
      <t>カサン</t>
    </rPh>
    <phoneticPr fontId="1"/>
  </si>
  <si>
    <t>栄養マネジメント加算</t>
    <rPh sb="0" eb="2">
      <t>エイヨウ</t>
    </rPh>
    <rPh sb="8" eb="10">
      <t>カサン</t>
    </rPh>
    <phoneticPr fontId="1"/>
  </si>
  <si>
    <t>想定利用人数</t>
    <rPh sb="0" eb="2">
      <t>ソウテイ</t>
    </rPh>
    <rPh sb="2" eb="6">
      <t>リヨウニンズウ</t>
    </rPh>
    <phoneticPr fontId="1"/>
  </si>
  <si>
    <t>施設入所支援サービス費</t>
    <rPh sb="0" eb="2">
      <t>シセツ</t>
    </rPh>
    <rPh sb="2" eb="4">
      <t>ニュウショ</t>
    </rPh>
    <rPh sb="4" eb="6">
      <t>シエン</t>
    </rPh>
    <rPh sb="10" eb="11">
      <t>ヒ</t>
    </rPh>
    <phoneticPr fontId="1"/>
  </si>
  <si>
    <t>区分６</t>
    <rPh sb="0" eb="2">
      <t>クブン</t>
    </rPh>
    <phoneticPr fontId="1"/>
  </si>
  <si>
    <t>区分５</t>
    <rPh sb="0" eb="2">
      <t>クブン</t>
    </rPh>
    <phoneticPr fontId="1"/>
  </si>
  <si>
    <t>区分４</t>
    <rPh sb="0" eb="2">
      <t>クブン</t>
    </rPh>
    <phoneticPr fontId="1"/>
  </si>
  <si>
    <t>区分３</t>
    <rPh sb="0" eb="2">
      <t>クブン</t>
    </rPh>
    <phoneticPr fontId="1"/>
  </si>
  <si>
    <t>措置費</t>
    <rPh sb="0" eb="2">
      <t>ソチ</t>
    </rPh>
    <rPh sb="2" eb="3">
      <t>ヒ</t>
    </rPh>
    <phoneticPr fontId="1"/>
  </si>
  <si>
    <t>夜勤職員配置体制加算</t>
    <rPh sb="0" eb="2">
      <t>ヤキン</t>
    </rPh>
    <rPh sb="2" eb="4">
      <t>ショクイン</t>
    </rPh>
    <rPh sb="4" eb="6">
      <t>ハイチ</t>
    </rPh>
    <rPh sb="6" eb="8">
      <t>タイセイ</t>
    </rPh>
    <rPh sb="8" eb="10">
      <t>カサン</t>
    </rPh>
    <phoneticPr fontId="1"/>
  </si>
  <si>
    <t>重度障害者支援加算</t>
    <rPh sb="0" eb="2">
      <t>ジュウド</t>
    </rPh>
    <rPh sb="2" eb="5">
      <t>ショウガイシャ</t>
    </rPh>
    <rPh sb="5" eb="7">
      <t>シエン</t>
    </rPh>
    <rPh sb="7" eb="9">
      <t>カサン</t>
    </rPh>
    <phoneticPr fontId="1"/>
  </si>
  <si>
    <t>入所時特別支援加算</t>
    <rPh sb="0" eb="2">
      <t>ニュウショ</t>
    </rPh>
    <rPh sb="2" eb="3">
      <t>ジ</t>
    </rPh>
    <rPh sb="3" eb="5">
      <t>トクベツ</t>
    </rPh>
    <rPh sb="5" eb="7">
      <t>シエン</t>
    </rPh>
    <rPh sb="7" eb="9">
      <t>カサン</t>
    </rPh>
    <phoneticPr fontId="1"/>
  </si>
  <si>
    <t>地域移行加算</t>
    <rPh sb="0" eb="2">
      <t>チイキ</t>
    </rPh>
    <rPh sb="2" eb="4">
      <t>イコウ</t>
    </rPh>
    <rPh sb="4" eb="6">
      <t>カサン</t>
    </rPh>
    <phoneticPr fontId="1"/>
  </si>
  <si>
    <t>体験宿泊支援加算</t>
    <rPh sb="0" eb="2">
      <t>タイケン</t>
    </rPh>
    <rPh sb="2" eb="4">
      <t>シュクハク</t>
    </rPh>
    <rPh sb="4" eb="6">
      <t>シエン</t>
    </rPh>
    <rPh sb="6" eb="8">
      <t>カサン</t>
    </rPh>
    <phoneticPr fontId="1"/>
  </si>
  <si>
    <t>栄養マネジメント加算</t>
    <rPh sb="0" eb="2">
      <t>エイヨウ</t>
    </rPh>
    <rPh sb="8" eb="10">
      <t>カサン</t>
    </rPh>
    <phoneticPr fontId="1"/>
  </si>
  <si>
    <t>経口移行加算</t>
    <rPh sb="0" eb="2">
      <t>ケイコウ</t>
    </rPh>
    <rPh sb="2" eb="4">
      <t>イコウ</t>
    </rPh>
    <rPh sb="4" eb="6">
      <t>カサン</t>
    </rPh>
    <phoneticPr fontId="1"/>
  </si>
  <si>
    <t>療養食加算</t>
    <rPh sb="0" eb="2">
      <t>リョウヨウ</t>
    </rPh>
    <rPh sb="2" eb="3">
      <t>ショク</t>
    </rPh>
    <rPh sb="3" eb="5">
      <t>カサン</t>
    </rPh>
    <phoneticPr fontId="1"/>
  </si>
  <si>
    <t>経過的施設入所支援サービス費</t>
    <rPh sb="0" eb="3">
      <t>ケイカテキ</t>
    </rPh>
    <rPh sb="3" eb="5">
      <t>シセツ</t>
    </rPh>
    <rPh sb="5" eb="7">
      <t>ニュウショ</t>
    </rPh>
    <rPh sb="7" eb="9">
      <t>シエン</t>
    </rPh>
    <rPh sb="13" eb="14">
      <t>ヒ</t>
    </rPh>
    <phoneticPr fontId="1"/>
  </si>
  <si>
    <t>重度障害者支援加算Ⅰ</t>
    <rPh sb="0" eb="2">
      <t>ジュウド</t>
    </rPh>
    <rPh sb="2" eb="5">
      <t>ショウガイシャ</t>
    </rPh>
    <rPh sb="5" eb="7">
      <t>シエン</t>
    </rPh>
    <rPh sb="7" eb="9">
      <t>カサン</t>
    </rPh>
    <phoneticPr fontId="1"/>
  </si>
  <si>
    <t>入院・外泊時加算Ⅰ</t>
    <rPh sb="0" eb="2">
      <t>ニュウイン</t>
    </rPh>
    <rPh sb="3" eb="5">
      <t>ガイハク</t>
    </rPh>
    <rPh sb="5" eb="6">
      <t>ジ</t>
    </rPh>
    <rPh sb="6" eb="8">
      <t>カサン</t>
    </rPh>
    <phoneticPr fontId="1"/>
  </si>
  <si>
    <t>入院・外泊時加算Ⅱ</t>
    <rPh sb="0" eb="2">
      <t>ニュウイン</t>
    </rPh>
    <rPh sb="3" eb="5">
      <t>ガイハク</t>
    </rPh>
    <rPh sb="5" eb="6">
      <t>ジ</t>
    </rPh>
    <rPh sb="6" eb="8">
      <t>カサン</t>
    </rPh>
    <phoneticPr fontId="1"/>
  </si>
  <si>
    <t>強度行動障害児特別支援加算</t>
    <rPh sb="0" eb="2">
      <t>キョウド</t>
    </rPh>
    <rPh sb="2" eb="4">
      <t>コウドウ</t>
    </rPh>
    <rPh sb="4" eb="6">
      <t>ショウガイ</t>
    </rPh>
    <rPh sb="6" eb="7">
      <t>ジ</t>
    </rPh>
    <rPh sb="7" eb="9">
      <t>トクベツ</t>
    </rPh>
    <rPh sb="9" eb="11">
      <t>シエン</t>
    </rPh>
    <rPh sb="11" eb="13">
      <t>カサン</t>
    </rPh>
    <phoneticPr fontId="1"/>
  </si>
  <si>
    <t>看護職員配置加算Ⅰ</t>
    <rPh sb="0" eb="2">
      <t>カンゴ</t>
    </rPh>
    <rPh sb="2" eb="4">
      <t>ショクイン</t>
    </rPh>
    <rPh sb="4" eb="6">
      <t>ハイチ</t>
    </rPh>
    <rPh sb="6" eb="8">
      <t>カサン</t>
    </rPh>
    <phoneticPr fontId="1"/>
  </si>
  <si>
    <t>日中一時支援</t>
    <rPh sb="0" eb="2">
      <t>ニッチュウ</t>
    </rPh>
    <rPh sb="2" eb="4">
      <t>イチジ</t>
    </rPh>
    <rPh sb="4" eb="6">
      <t>シエン</t>
    </rPh>
    <phoneticPr fontId="1"/>
  </si>
  <si>
    <t>算定日数</t>
    <rPh sb="0" eb="2">
      <t>サンテイ</t>
    </rPh>
    <rPh sb="2" eb="4">
      <t>ニッスウ</t>
    </rPh>
    <phoneticPr fontId="1"/>
  </si>
  <si>
    <t>生活介護</t>
    <rPh sb="0" eb="2">
      <t>セイカツ</t>
    </rPh>
    <rPh sb="2" eb="4">
      <t>カイゴ</t>
    </rPh>
    <phoneticPr fontId="1"/>
  </si>
  <si>
    <t>生活介護サービス費</t>
    <rPh sb="0" eb="2">
      <t>セイカツ</t>
    </rPh>
    <rPh sb="2" eb="4">
      <t>カイゴ</t>
    </rPh>
    <rPh sb="8" eb="9">
      <t>ヒ</t>
    </rPh>
    <phoneticPr fontId="1"/>
  </si>
  <si>
    <t>人員配置体制加算Ⅰ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</si>
  <si>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福祉専門職員配置等加算Ⅲ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1"/>
  </si>
  <si>
    <t>初期加算</t>
    <rPh sb="0" eb="2">
      <t>ショキ</t>
    </rPh>
    <rPh sb="2" eb="4">
      <t>カサン</t>
    </rPh>
    <phoneticPr fontId="1"/>
  </si>
  <si>
    <t>訪問支援特別加算</t>
    <rPh sb="0" eb="2">
      <t>ホウモン</t>
    </rPh>
    <rPh sb="2" eb="4">
      <t>シエン</t>
    </rPh>
    <rPh sb="4" eb="6">
      <t>トクベツ</t>
    </rPh>
    <rPh sb="6" eb="8">
      <t>カサン</t>
    </rPh>
    <phoneticPr fontId="1"/>
  </si>
  <si>
    <t>食事提供体制加算（通所利用者のみ）</t>
    <rPh sb="0" eb="2">
      <t>ショクジ</t>
    </rPh>
    <rPh sb="2" eb="4">
      <t>テイキョウ</t>
    </rPh>
    <rPh sb="4" eb="6">
      <t>タイセイ</t>
    </rPh>
    <rPh sb="6" eb="8">
      <t>カサン</t>
    </rPh>
    <rPh sb="9" eb="11">
      <t>ツウショ</t>
    </rPh>
    <rPh sb="11" eb="14">
      <t>リヨウシャ</t>
    </rPh>
    <phoneticPr fontId="1"/>
  </si>
  <si>
    <t>欠席時対応加算（通所利用者のみ）</t>
    <rPh sb="0" eb="2">
      <t>ケッセキ</t>
    </rPh>
    <rPh sb="2" eb="3">
      <t>ジ</t>
    </rPh>
    <rPh sb="3" eb="5">
      <t>タイオウ</t>
    </rPh>
    <rPh sb="5" eb="7">
      <t>カサン</t>
    </rPh>
    <phoneticPr fontId="1"/>
  </si>
  <si>
    <t>障害福祉サービスの体験利用支援加算Ⅰ</t>
    <rPh sb="0" eb="1">
      <t>ショウ</t>
    </rPh>
    <rPh sb="1" eb="2">
      <t>ガイ</t>
    </rPh>
    <rPh sb="2" eb="4">
      <t>フクシ</t>
    </rPh>
    <rPh sb="9" eb="11">
      <t>タイケン</t>
    </rPh>
    <rPh sb="11" eb="13">
      <t>リヨウ</t>
    </rPh>
    <rPh sb="13" eb="15">
      <t>シエン</t>
    </rPh>
    <rPh sb="15" eb="17">
      <t>カサン</t>
    </rPh>
    <phoneticPr fontId="1"/>
  </si>
  <si>
    <t>障害福祉サービスの体験利用支援加算Ⅱ</t>
    <rPh sb="0" eb="1">
      <t>ショウ</t>
    </rPh>
    <rPh sb="1" eb="2">
      <t>ガイ</t>
    </rPh>
    <rPh sb="2" eb="4">
      <t>フクシ</t>
    </rPh>
    <rPh sb="9" eb="11">
      <t>タイケン</t>
    </rPh>
    <rPh sb="11" eb="13">
      <t>リヨウ</t>
    </rPh>
    <rPh sb="13" eb="15">
      <t>シエン</t>
    </rPh>
    <rPh sb="15" eb="17">
      <t>カサン</t>
    </rPh>
    <phoneticPr fontId="1"/>
  </si>
  <si>
    <t>リハビリテーション加算Ⅱ</t>
    <rPh sb="9" eb="11">
      <t>カサン</t>
    </rPh>
    <phoneticPr fontId="1"/>
  </si>
  <si>
    <t>リハビリテーション加算Ⅰ</t>
    <rPh sb="9" eb="11">
      <t>カサン</t>
    </rPh>
    <phoneticPr fontId="1"/>
  </si>
  <si>
    <t>経過的生活介護サービス費</t>
    <rPh sb="0" eb="3">
      <t>ケイカテキ</t>
    </rPh>
    <rPh sb="3" eb="7">
      <t>セイカツカイゴ</t>
    </rPh>
    <rPh sb="11" eb="12">
      <t>ヒ</t>
    </rPh>
    <phoneticPr fontId="1"/>
  </si>
  <si>
    <t>区分２</t>
    <rPh sb="0" eb="2">
      <t>クブン</t>
    </rPh>
    <phoneticPr fontId="1"/>
  </si>
  <si>
    <t>食費（朝食）</t>
    <rPh sb="0" eb="2">
      <t>ショクヒ</t>
    </rPh>
    <rPh sb="3" eb="5">
      <t>チョウショク</t>
    </rPh>
    <phoneticPr fontId="1"/>
  </si>
  <si>
    <t>食費（昼食）</t>
    <rPh sb="0" eb="2">
      <t>ショクヒ</t>
    </rPh>
    <rPh sb="3" eb="5">
      <t>チュウショク</t>
    </rPh>
    <phoneticPr fontId="1"/>
  </si>
  <si>
    <t>食費（夕食）</t>
    <rPh sb="0" eb="2">
      <t>ショクヒ</t>
    </rPh>
    <rPh sb="3" eb="5">
      <t>ユウショク</t>
    </rPh>
    <phoneticPr fontId="1"/>
  </si>
  <si>
    <t>光熱水費</t>
    <rPh sb="0" eb="4">
      <t>コウネツスイヒ</t>
    </rPh>
    <phoneticPr fontId="1"/>
  </si>
  <si>
    <t>短期利用加算</t>
    <rPh sb="0" eb="2">
      <t>タンキ</t>
    </rPh>
    <rPh sb="2" eb="4">
      <t>リヨウ</t>
    </rPh>
    <rPh sb="4" eb="6">
      <t>カサン</t>
    </rPh>
    <phoneticPr fontId="1"/>
  </si>
  <si>
    <t>基本報酬</t>
    <rPh sb="0" eb="2">
      <t>キホン</t>
    </rPh>
    <rPh sb="2" eb="4">
      <t>ホウシュウ</t>
    </rPh>
    <phoneticPr fontId="1"/>
  </si>
  <si>
    <t>短期入所（基本報酬は想定合計額を記載してください。）</t>
    <rPh sb="0" eb="2">
      <t>タンキ</t>
    </rPh>
    <rPh sb="2" eb="4">
      <t>ニュウショ</t>
    </rPh>
    <rPh sb="5" eb="7">
      <t>キホン</t>
    </rPh>
    <rPh sb="7" eb="9">
      <t>ホウシュウ</t>
    </rPh>
    <rPh sb="10" eb="12">
      <t>ソウテイ</t>
    </rPh>
    <rPh sb="12" eb="14">
      <t>ゴウケイ</t>
    </rPh>
    <rPh sb="14" eb="15">
      <t>ガク</t>
    </rPh>
    <rPh sb="16" eb="18">
      <t>キサイ</t>
    </rPh>
    <phoneticPr fontId="1"/>
  </si>
  <si>
    <t>常勤看護職員等配置加算</t>
    <rPh sb="0" eb="11">
      <t>ジョウキンカンゴショクイントウハイチカサン</t>
    </rPh>
    <phoneticPr fontId="1"/>
  </si>
  <si>
    <t>医療的ケア対応支援加算</t>
    <rPh sb="0" eb="3">
      <t>イリョウテキ</t>
    </rPh>
    <rPh sb="5" eb="7">
      <t>タイオウ</t>
    </rPh>
    <rPh sb="7" eb="9">
      <t>シエン</t>
    </rPh>
    <rPh sb="9" eb="11">
      <t>カサン</t>
    </rPh>
    <phoneticPr fontId="1"/>
  </si>
  <si>
    <t>重度障害児・障害者対応加算</t>
    <rPh sb="0" eb="4">
      <t>ジュウドショウガイ</t>
    </rPh>
    <rPh sb="4" eb="5">
      <t>ジ</t>
    </rPh>
    <rPh sb="6" eb="9">
      <t>ショウガイシャ</t>
    </rPh>
    <rPh sb="9" eb="11">
      <t>タイオウ</t>
    </rPh>
    <rPh sb="11" eb="13">
      <t>カサン</t>
    </rPh>
    <phoneticPr fontId="1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</si>
  <si>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1"/>
  </si>
  <si>
    <t>栄養士配置加算Ⅰ</t>
    <rPh sb="0" eb="3">
      <t>エイヨウシ</t>
    </rPh>
    <rPh sb="3" eb="5">
      <t>ハイチ</t>
    </rPh>
    <rPh sb="5" eb="7">
      <t>カサン</t>
    </rPh>
    <phoneticPr fontId="1"/>
  </si>
  <si>
    <t>緊急短期入所受入加算Ⅰ</t>
    <rPh sb="0" eb="2">
      <t>キンキュウ</t>
    </rPh>
    <rPh sb="2" eb="4">
      <t>タンキ</t>
    </rPh>
    <rPh sb="4" eb="6">
      <t>ニュウショ</t>
    </rPh>
    <rPh sb="6" eb="8">
      <t>ウケイレ</t>
    </rPh>
    <rPh sb="8" eb="10">
      <t>カサン</t>
    </rPh>
    <phoneticPr fontId="1"/>
  </si>
  <si>
    <t>外来診療収入</t>
    <rPh sb="0" eb="2">
      <t>ガイライ</t>
    </rPh>
    <rPh sb="2" eb="4">
      <t>シンリョウ</t>
    </rPh>
    <rPh sb="4" eb="6">
      <t>シュウニュウ</t>
    </rPh>
    <phoneticPr fontId="1"/>
  </si>
  <si>
    <t>様式４－１（記載例）</t>
    <rPh sb="0" eb="2">
      <t>ヨウシキ</t>
    </rPh>
    <rPh sb="6" eb="8">
      <t>キサイ</t>
    </rPh>
    <rPh sb="8" eb="9">
      <t>レイ</t>
    </rPh>
    <phoneticPr fontId="1"/>
  </si>
  <si>
    <t>自立支援（生活訓練）</t>
    <rPh sb="0" eb="2">
      <t>ジリツ</t>
    </rPh>
    <rPh sb="2" eb="4">
      <t>シエン</t>
    </rPh>
    <rPh sb="5" eb="7">
      <t>セイカツ</t>
    </rPh>
    <rPh sb="7" eb="9">
      <t>クンレン</t>
    </rPh>
    <phoneticPr fontId="1"/>
  </si>
  <si>
    <t>生活訓練サービス費</t>
    <rPh sb="0" eb="2">
      <t>セイカツ</t>
    </rPh>
    <rPh sb="2" eb="4">
      <t>クンレン</t>
    </rPh>
    <rPh sb="8" eb="9">
      <t>ヒ</t>
    </rPh>
    <phoneticPr fontId="1"/>
  </si>
  <si>
    <t>福祉専門職員配置等加算Ⅱ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1"/>
  </si>
  <si>
    <t>常勤看護職員等配置加算Ⅰ</t>
    <rPh sb="0" eb="2">
      <t>ジョウキン</t>
    </rPh>
    <rPh sb="2" eb="4">
      <t>カンゴ</t>
    </rPh>
    <rPh sb="4" eb="6">
      <t>ショクイン</t>
    </rPh>
    <rPh sb="6" eb="7">
      <t>トウ</t>
    </rPh>
    <rPh sb="7" eb="9">
      <t>ハイチ</t>
    </rPh>
    <rPh sb="9" eb="11">
      <t>カサン</t>
    </rPh>
    <phoneticPr fontId="1"/>
  </si>
  <si>
    <t>食費（昼食）</t>
  </si>
  <si>
    <t>※主な加算は入力済みです。その他算定を想定している加算を入力してください。</t>
    <rPh sb="1" eb="2">
      <t>オモ</t>
    </rPh>
    <rPh sb="3" eb="5">
      <t>カサン</t>
    </rPh>
    <rPh sb="6" eb="8">
      <t>ニュウリョク</t>
    </rPh>
    <rPh sb="8" eb="9">
      <t>ズ</t>
    </rPh>
    <rPh sb="15" eb="16">
      <t>タ</t>
    </rPh>
    <rPh sb="16" eb="18">
      <t>サンテイ</t>
    </rPh>
    <rPh sb="19" eb="21">
      <t>ソウテイ</t>
    </rPh>
    <rPh sb="25" eb="27">
      <t>カサン</t>
    </rPh>
    <rPh sb="28" eb="30">
      <t>ニュウリョク</t>
    </rPh>
    <phoneticPr fontId="1"/>
  </si>
  <si>
    <t>福祉専門職員配置等加算</t>
    <rPh sb="0" eb="6">
      <t>フクシセンモンショクイン</t>
    </rPh>
    <rPh sb="6" eb="8">
      <t>ハイチ</t>
    </rPh>
    <rPh sb="8" eb="9">
      <t>トウ</t>
    </rPh>
    <rPh sb="9" eb="11">
      <t>カサン</t>
    </rPh>
    <phoneticPr fontId="1"/>
  </si>
  <si>
    <t>初期加算</t>
    <rPh sb="0" eb="2">
      <t>ショキ</t>
    </rPh>
    <rPh sb="2" eb="4">
      <t>カサン</t>
    </rPh>
    <phoneticPr fontId="1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</si>
  <si>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1"/>
  </si>
  <si>
    <t>様式４－１</t>
    <rPh sb="0" eb="2">
      <t>ヨウシキ</t>
    </rPh>
    <phoneticPr fontId="1"/>
  </si>
  <si>
    <t>様式４－２</t>
    <rPh sb="0" eb="2">
      <t>ヨウシキ</t>
    </rPh>
    <phoneticPr fontId="1"/>
  </si>
  <si>
    <t>＜令和5～9年度利用料等内訳＞（単位：千円）</t>
    <rPh sb="1" eb="3">
      <t>レイワ</t>
    </rPh>
    <rPh sb="6" eb="8">
      <t>ネンド</t>
    </rPh>
    <rPh sb="8" eb="11">
      <t>リヨウリョウ</t>
    </rPh>
    <rPh sb="11" eb="12">
      <t>トウ</t>
    </rPh>
    <rPh sb="12" eb="14">
      <t>ウチワケ</t>
    </rPh>
    <phoneticPr fontId="1"/>
  </si>
  <si>
    <t>5年間の指定管理料の合計額</t>
    <rPh sb="1" eb="3">
      <t>ネンカン</t>
    </rPh>
    <rPh sb="4" eb="6">
      <t>シテイ</t>
    </rPh>
    <rPh sb="6" eb="8">
      <t>カンリ</t>
    </rPh>
    <rPh sb="8" eb="9">
      <t>リョウ</t>
    </rPh>
    <rPh sb="10" eb="12">
      <t>ゴウケイ</t>
    </rPh>
    <rPh sb="12" eb="13">
      <t>ガク</t>
    </rPh>
    <phoneticPr fontId="1"/>
  </si>
  <si>
    <t>5年間の指定管理料の平均額</t>
    <rPh sb="1" eb="3">
      <t>ネンカン</t>
    </rPh>
    <rPh sb="4" eb="6">
      <t>シテイ</t>
    </rPh>
    <rPh sb="6" eb="8">
      <t>カンリ</t>
    </rPh>
    <rPh sb="8" eb="9">
      <t>リョウ</t>
    </rPh>
    <rPh sb="10" eb="12">
      <t>ヘイキン</t>
    </rPh>
    <rPh sb="12" eb="13">
      <t>ガク</t>
    </rPh>
    <phoneticPr fontId="1"/>
  </si>
  <si>
    <t>R5</t>
    <phoneticPr fontId="1"/>
  </si>
  <si>
    <t>R6</t>
    <phoneticPr fontId="1"/>
  </si>
  <si>
    <t>R7</t>
    <phoneticPr fontId="1"/>
  </si>
  <si>
    <t>R8</t>
    <phoneticPr fontId="1"/>
  </si>
  <si>
    <t>R9</t>
    <phoneticPr fontId="1"/>
  </si>
  <si>
    <t>重度障害児支援加算</t>
    <phoneticPr fontId="1"/>
  </si>
  <si>
    <t>重度障害児支援加算</t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</si>
  <si>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</si>
  <si>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口腔衛生管理加算</t>
    <rPh sb="0" eb="2">
      <t>コウクウ</t>
    </rPh>
    <rPh sb="2" eb="4">
      <t>エイセイ</t>
    </rPh>
    <rPh sb="4" eb="6">
      <t>カンリ</t>
    </rPh>
    <rPh sb="6" eb="8">
      <t>カサン</t>
    </rPh>
    <phoneticPr fontId="1"/>
  </si>
  <si>
    <t>施設入所支援</t>
    <rPh sb="0" eb="2">
      <t>シセツ</t>
    </rPh>
    <rPh sb="2" eb="4">
      <t>ニュウショ</t>
    </rPh>
    <rPh sb="4" eb="6">
      <t>シエン</t>
    </rPh>
    <phoneticPr fontId="1"/>
  </si>
  <si>
    <t>経過的施設入所支援</t>
    <rPh sb="0" eb="3">
      <t>ケイカテキ</t>
    </rPh>
    <rPh sb="3" eb="5">
      <t>シセツ</t>
    </rPh>
    <rPh sb="5" eb="7">
      <t>ニュウショ</t>
    </rPh>
    <rPh sb="7" eb="9">
      <t>シエン</t>
    </rPh>
    <phoneticPr fontId="1"/>
  </si>
  <si>
    <t>＜令和〇〇年度人件費内訳＞</t>
    <rPh sb="1" eb="3">
      <t>レイワ</t>
    </rPh>
    <rPh sb="5" eb="7">
      <t>ネンド</t>
    </rPh>
    <rPh sb="7" eb="10">
      <t>ジンケンヒ</t>
    </rPh>
    <rPh sb="10" eb="12">
      <t>ウチワケ</t>
    </rPh>
    <phoneticPr fontId="4"/>
  </si>
  <si>
    <t>（注４）生活支援部については、項目（生活支援・日中活動・地域支援）を分けていませんので、必要な場合は、適宜表を修正してください。</t>
  </si>
  <si>
    <t>（注４）生活支援部については、項目（生活支援・日中活動・地域支援）を分けていませんので、必要な場合は、適宜表を修正してください。</t>
    <rPh sb="8" eb="9">
      <t>ブ</t>
    </rPh>
    <phoneticPr fontId="1"/>
  </si>
  <si>
    <t>経過的施設入所支援</t>
    <phoneticPr fontId="1"/>
  </si>
  <si>
    <t>施設入所支援</t>
    <phoneticPr fontId="1"/>
  </si>
  <si>
    <r>
      <rPr>
        <sz val="12"/>
        <color rgb="FFFF0000"/>
        <rFont val="ＭＳ 明朝"/>
        <family val="1"/>
        <charset val="128"/>
      </rPr>
      <t>経過的</t>
    </r>
    <r>
      <rPr>
        <sz val="12"/>
        <color theme="1"/>
        <rFont val="ＭＳ 明朝"/>
        <family val="2"/>
        <charset val="128"/>
      </rPr>
      <t>生活介護</t>
    </r>
    <phoneticPr fontId="1"/>
  </si>
  <si>
    <t>福祉・介護職員処遇改善加算</t>
    <rPh sb="0" eb="2">
      <t>フクシ</t>
    </rPh>
    <rPh sb="3" eb="5">
      <t>カイゴ</t>
    </rPh>
    <rPh sb="5" eb="7">
      <t>ショクイン</t>
    </rPh>
    <rPh sb="7" eb="9">
      <t>ショグウ</t>
    </rPh>
    <rPh sb="9" eb="13">
      <t>カイゼンカサン</t>
    </rPh>
    <phoneticPr fontId="1"/>
  </si>
  <si>
    <t>福祉・介護職員特定処遇改善加算</t>
    <rPh sb="0" eb="2">
      <t>フクシ</t>
    </rPh>
    <rPh sb="3" eb="5">
      <t>カイゴ</t>
    </rPh>
    <rPh sb="5" eb="7">
      <t>ショクイン</t>
    </rPh>
    <rPh sb="7" eb="9">
      <t>トクテイ</t>
    </rPh>
    <rPh sb="9" eb="11">
      <t>ショグウ</t>
    </rPh>
    <rPh sb="11" eb="15">
      <t>カイゼンカサン</t>
    </rPh>
    <phoneticPr fontId="1"/>
  </si>
  <si>
    <t>※措置費収益は平成30～令和２年度の平均額を入力済みです。数字を変更せず、その他のセルを入力してください。</t>
    <rPh sb="1" eb="4">
      <t>ソチヒ</t>
    </rPh>
    <rPh sb="4" eb="6">
      <t>シュウエキ</t>
    </rPh>
    <rPh sb="7" eb="9">
      <t>ヘイセイ</t>
    </rPh>
    <rPh sb="12" eb="14">
      <t>レイワ</t>
    </rPh>
    <rPh sb="15" eb="16">
      <t>ネン</t>
    </rPh>
    <rPh sb="16" eb="17">
      <t>ド</t>
    </rPh>
    <rPh sb="18" eb="20">
      <t>ヘイキン</t>
    </rPh>
    <rPh sb="20" eb="21">
      <t>ガク</t>
    </rPh>
    <rPh sb="22" eb="24">
      <t>ニュウリョク</t>
    </rPh>
    <rPh sb="24" eb="25">
      <t>ズ</t>
    </rPh>
    <rPh sb="29" eb="31">
      <t>スウジ</t>
    </rPh>
    <rPh sb="32" eb="34">
      <t>ヘンコウ</t>
    </rPh>
    <rPh sb="39" eb="40">
      <t>タ</t>
    </rPh>
    <rPh sb="44" eb="46">
      <t>ニュウリョク</t>
    </rPh>
    <phoneticPr fontId="1"/>
  </si>
  <si>
    <t>様式４</t>
    <phoneticPr fontId="1"/>
  </si>
  <si>
    <t>入院時特別支援加算（４日未満）</t>
    <rPh sb="0" eb="2">
      <t>ニュウイン</t>
    </rPh>
    <rPh sb="2" eb="3">
      <t>ジ</t>
    </rPh>
    <rPh sb="3" eb="5">
      <t>トクベツ</t>
    </rPh>
    <rPh sb="5" eb="7">
      <t>シエン</t>
    </rPh>
    <rPh sb="7" eb="9">
      <t>カサン</t>
    </rPh>
    <rPh sb="11" eb="12">
      <t>ニチ</t>
    </rPh>
    <rPh sb="12" eb="14">
      <t>ミマン</t>
    </rPh>
    <phoneticPr fontId="1"/>
  </si>
  <si>
    <t>入院時特別支援加算（４日以上）</t>
    <rPh sb="0" eb="2">
      <t>ニュウイン</t>
    </rPh>
    <rPh sb="2" eb="3">
      <t>ジ</t>
    </rPh>
    <rPh sb="3" eb="5">
      <t>トクベツ</t>
    </rPh>
    <rPh sb="5" eb="7">
      <t>シエン</t>
    </rPh>
    <rPh sb="7" eb="9">
      <t>カサン</t>
    </rPh>
    <rPh sb="11" eb="12">
      <t>ニチ</t>
    </rPh>
    <rPh sb="12" eb="14">
      <t>イジョウ</t>
    </rPh>
    <phoneticPr fontId="1"/>
  </si>
  <si>
    <t>ソーシャルワーカー配置加算</t>
    <rPh sb="9" eb="13">
      <t>ハイチカサン</t>
    </rPh>
    <phoneticPr fontId="1"/>
  </si>
  <si>
    <t>重度障害者支援加算Ⅱ（１）</t>
    <rPh sb="0" eb="2">
      <t>ジュウド</t>
    </rPh>
    <rPh sb="2" eb="5">
      <t>ショウガイシャ</t>
    </rPh>
    <rPh sb="5" eb="7">
      <t>シエン</t>
    </rPh>
    <rPh sb="7" eb="9">
      <t>カサン</t>
    </rPh>
    <phoneticPr fontId="1"/>
  </si>
  <si>
    <t>重度障害者支援加算Ⅱ（２）</t>
    <rPh sb="0" eb="2">
      <t>ジュウド</t>
    </rPh>
    <rPh sb="2" eb="5">
      <t>ショウガイシャ</t>
    </rPh>
    <rPh sb="5" eb="7">
      <t>シエン</t>
    </rPh>
    <rPh sb="7" eb="9">
      <t>カサン</t>
    </rPh>
    <phoneticPr fontId="1"/>
  </si>
  <si>
    <t>入院時支援特別加算（４日未満）</t>
    <rPh sb="0" eb="2">
      <t>ニュウイン</t>
    </rPh>
    <rPh sb="2" eb="3">
      <t>ジ</t>
    </rPh>
    <rPh sb="3" eb="5">
      <t>シエン</t>
    </rPh>
    <rPh sb="5" eb="7">
      <t>トクベツ</t>
    </rPh>
    <rPh sb="7" eb="9">
      <t>カサン</t>
    </rPh>
    <rPh sb="11" eb="12">
      <t>ニチ</t>
    </rPh>
    <rPh sb="12" eb="14">
      <t>ミマン</t>
    </rPh>
    <phoneticPr fontId="1"/>
  </si>
  <si>
    <t>入院時支援特別加算（４日以上）</t>
    <rPh sb="0" eb="2">
      <t>ニュウイン</t>
    </rPh>
    <rPh sb="2" eb="3">
      <t>ジ</t>
    </rPh>
    <rPh sb="3" eb="5">
      <t>シエン</t>
    </rPh>
    <rPh sb="5" eb="7">
      <t>トクベツ</t>
    </rPh>
    <rPh sb="7" eb="9">
      <t>カサン</t>
    </rPh>
    <rPh sb="11" eb="12">
      <t>ニチ</t>
    </rPh>
    <rPh sb="12" eb="14">
      <t>イジョウ</t>
    </rPh>
    <phoneticPr fontId="1"/>
  </si>
  <si>
    <t>地域生活移行個別支援特別加算Ⅰ</t>
    <rPh sb="0" eb="6">
      <t>チイキセイカツイコウ</t>
    </rPh>
    <rPh sb="6" eb="8">
      <t>コベツ</t>
    </rPh>
    <rPh sb="8" eb="10">
      <t>シエン</t>
    </rPh>
    <rPh sb="10" eb="12">
      <t>トクベツ</t>
    </rPh>
    <rPh sb="12" eb="14">
      <t>カサン</t>
    </rPh>
    <phoneticPr fontId="1"/>
  </si>
  <si>
    <t>地域生活移行個別支援特別加算Ⅱ</t>
    <rPh sb="0" eb="6">
      <t>チイキセイカツイコウ</t>
    </rPh>
    <rPh sb="6" eb="8">
      <t>コベツ</t>
    </rPh>
    <rPh sb="8" eb="10">
      <t>シエン</t>
    </rPh>
    <rPh sb="10" eb="12">
      <t>トクベツ</t>
    </rPh>
    <rPh sb="12" eb="14">
      <t>カサン</t>
    </rPh>
    <phoneticPr fontId="1"/>
  </si>
  <si>
    <r>
      <t>経口維持加算</t>
    </r>
    <r>
      <rPr>
        <sz val="12"/>
        <rFont val="ＭＳ 明朝"/>
        <family val="1"/>
        <charset val="128"/>
      </rPr>
      <t>Ⅰ</t>
    </r>
    <rPh sb="0" eb="2">
      <t>ケイコウ</t>
    </rPh>
    <rPh sb="2" eb="4">
      <t>イジ</t>
    </rPh>
    <rPh sb="4" eb="6">
      <t>カサン</t>
    </rPh>
    <phoneticPr fontId="1"/>
  </si>
  <si>
    <t>経口維持加算Ⅱ</t>
    <rPh sb="0" eb="2">
      <t>ケイコウ</t>
    </rPh>
    <rPh sb="2" eb="4">
      <t>イジ</t>
    </rPh>
    <rPh sb="4" eb="6">
      <t>カサン</t>
    </rPh>
    <phoneticPr fontId="1"/>
  </si>
  <si>
    <r>
      <t>入院時</t>
    </r>
    <r>
      <rPr>
        <sz val="12"/>
        <rFont val="ＭＳ 明朝"/>
        <family val="1"/>
        <charset val="128"/>
      </rPr>
      <t>特別支援加算（４日未満）</t>
    </r>
    <rPh sb="0" eb="2">
      <t>ニュウイン</t>
    </rPh>
    <rPh sb="2" eb="3">
      <t>ジ</t>
    </rPh>
    <rPh sb="3" eb="5">
      <t>トクベツ</t>
    </rPh>
    <rPh sb="5" eb="7">
      <t>シエン</t>
    </rPh>
    <rPh sb="7" eb="9">
      <t>カサン</t>
    </rPh>
    <rPh sb="11" eb="12">
      <t>ニチ</t>
    </rPh>
    <rPh sb="12" eb="14">
      <t>ミマン</t>
    </rPh>
    <phoneticPr fontId="1"/>
  </si>
  <si>
    <t>経過的生活介護</t>
    <rPh sb="0" eb="3">
      <t>ケイカテキ</t>
    </rPh>
    <rPh sb="3" eb="5">
      <t>セイカツ</t>
    </rPh>
    <rPh sb="5" eb="7">
      <t>カイゴ</t>
    </rPh>
    <phoneticPr fontId="1"/>
  </si>
  <si>
    <r>
      <t>生活訓練サービス費</t>
    </r>
    <r>
      <rPr>
        <sz val="12"/>
        <rFont val="ＭＳ 明朝"/>
        <family val="1"/>
        <charset val="128"/>
      </rPr>
      <t>Ⅰ</t>
    </r>
    <rPh sb="0" eb="2">
      <t>セイカツ</t>
    </rPh>
    <rPh sb="2" eb="4">
      <t>クンレン</t>
    </rPh>
    <rPh sb="8" eb="9">
      <t>ヒ</t>
    </rPh>
    <phoneticPr fontId="1"/>
  </si>
  <si>
    <t>福祉専門職員配置等加算Ⅲ</t>
    <rPh sb="0" eb="6">
      <t>フクシセンモンショクイン</t>
    </rPh>
    <rPh sb="6" eb="8">
      <t>ハイチ</t>
    </rPh>
    <rPh sb="8" eb="9">
      <t>トウ</t>
    </rPh>
    <rPh sb="9" eb="11">
      <t>カサン</t>
    </rPh>
    <phoneticPr fontId="1"/>
  </si>
  <si>
    <t>経口維持加算Ⅰ</t>
    <rPh sb="0" eb="2">
      <t>ケイコウ</t>
    </rPh>
    <rPh sb="2" eb="4">
      <t>イジ</t>
    </rPh>
    <rPh sb="4" eb="6">
      <t>カサン</t>
    </rPh>
    <phoneticPr fontId="1"/>
  </si>
  <si>
    <t>福祉・介護職員等特定処遇改善加算</t>
    <rPh sb="0" eb="2">
      <t>フクシ</t>
    </rPh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6">
      <t>カイゼンカサン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</si>
</sst>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0.00_ "/>
    <numFmt numFmtId="178" formatCode="0_);[Red]\(0\)"/>
    <numFmt numFmtId="179" formatCode="#,##0,"/>
    <numFmt numFmtId="180" formatCode="#,##0_);[Red]\(#,##0\)"/>
    <numFmt numFmtId="181" formatCode="#,##0;[Red]#,##0"/>
  </numFmts>
  <fonts count="21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i/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thick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ck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ck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thick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ck">
        <color indexed="64"/>
      </bottom>
      <diagonal style="hair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dotted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 style="hair">
        <color indexed="64"/>
      </right>
      <top style="thick">
        <color indexed="64"/>
      </top>
      <bottom style="dotted">
        <color indexed="64"/>
      </bottom>
      <diagonal/>
    </border>
    <border>
      <left style="hair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dotted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hair">
        <color indexed="64"/>
      </right>
      <top style="dotted">
        <color indexed="64"/>
      </top>
      <bottom style="thick">
        <color indexed="64"/>
      </bottom>
      <diagonal/>
    </border>
    <border>
      <left style="hair">
        <color indexed="64"/>
      </left>
      <right/>
      <top style="dotted">
        <color indexed="64"/>
      </top>
      <bottom style="thick">
        <color indexed="64"/>
      </bottom>
      <diagonal/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ck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 style="hair">
        <color indexed="64"/>
      </left>
      <right style="thin">
        <color indexed="64"/>
      </right>
      <top style="thick">
        <color indexed="64"/>
      </top>
      <bottom/>
      <diagonal style="hair">
        <color indexed="64"/>
      </diagonal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 diagonalUp="1">
      <left style="thick">
        <color indexed="64"/>
      </left>
      <right/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thick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/>
      <right style="hair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hair">
        <color indexed="64"/>
      </left>
      <right/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hair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double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/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 style="medium">
        <color indexed="64"/>
      </left>
      <right style="thin">
        <color auto="1"/>
      </right>
      <top/>
      <bottom/>
      <diagonal/>
    </border>
    <border diagonalUp="1"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auto="1"/>
      </diagonal>
    </border>
    <border>
      <left style="thin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auto="1"/>
      </diagonal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4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3" fillId="0" borderId="0" xfId="1" applyNumberFormat="1" applyFont="1">
      <alignment vertical="center"/>
    </xf>
    <xf numFmtId="176" fontId="5" fillId="0" borderId="0" xfId="1" applyNumberFormat="1" applyFont="1">
      <alignment vertical="center"/>
    </xf>
    <xf numFmtId="176" fontId="6" fillId="0" borderId="0" xfId="1" applyNumberFormat="1" applyFont="1">
      <alignment vertical="center"/>
    </xf>
    <xf numFmtId="176" fontId="5" fillId="0" borderId="0" xfId="1" applyNumberFormat="1" applyFont="1" applyFill="1" applyAlignment="1">
      <alignment vertical="center" shrinkToFit="1"/>
    </xf>
    <xf numFmtId="176" fontId="2" fillId="0" borderId="0" xfId="1" applyNumberFormat="1" applyAlignment="1">
      <alignment vertical="center" shrinkToFit="1"/>
    </xf>
    <xf numFmtId="176" fontId="2" fillId="0" borderId="0" xfId="1" applyNumberFormat="1">
      <alignment vertical="center"/>
    </xf>
    <xf numFmtId="176" fontId="6" fillId="2" borderId="8" xfId="1" applyNumberFormat="1" applyFont="1" applyFill="1" applyBorder="1" applyAlignment="1">
      <alignment vertical="center" shrinkToFit="1"/>
    </xf>
    <xf numFmtId="176" fontId="6" fillId="2" borderId="14" xfId="1" applyNumberFormat="1" applyFont="1" applyFill="1" applyBorder="1" applyAlignment="1">
      <alignment vertical="center" shrinkToFit="1"/>
    </xf>
    <xf numFmtId="176" fontId="6" fillId="2" borderId="18" xfId="1" applyNumberFormat="1" applyFont="1" applyFill="1" applyBorder="1" applyAlignment="1">
      <alignment vertical="center" shrinkToFit="1"/>
    </xf>
    <xf numFmtId="176" fontId="6" fillId="2" borderId="19" xfId="1" applyNumberFormat="1" applyFont="1" applyFill="1" applyBorder="1" applyAlignment="1">
      <alignment vertical="center" shrinkToFit="1"/>
    </xf>
    <xf numFmtId="176" fontId="6" fillId="2" borderId="20" xfId="1" applyNumberFormat="1" applyFont="1" applyFill="1" applyBorder="1" applyAlignment="1">
      <alignment vertical="center" shrinkToFit="1"/>
    </xf>
    <xf numFmtId="176" fontId="6" fillId="2" borderId="21" xfId="1" applyNumberFormat="1" applyFont="1" applyFill="1" applyBorder="1" applyAlignment="1">
      <alignment vertical="center" shrinkToFit="1"/>
    </xf>
    <xf numFmtId="176" fontId="6" fillId="2" borderId="22" xfId="1" applyNumberFormat="1" applyFont="1" applyFill="1" applyBorder="1" applyAlignment="1">
      <alignment vertical="center" shrinkToFit="1"/>
    </xf>
    <xf numFmtId="176" fontId="6" fillId="2" borderId="23" xfId="1" applyNumberFormat="1" applyFont="1" applyFill="1" applyBorder="1" applyAlignment="1">
      <alignment vertical="center" shrinkToFit="1"/>
    </xf>
    <xf numFmtId="176" fontId="6" fillId="2" borderId="24" xfId="1" applyNumberFormat="1" applyFont="1" applyFill="1" applyBorder="1" applyAlignment="1">
      <alignment vertical="center" shrinkToFit="1"/>
    </xf>
    <xf numFmtId="176" fontId="6" fillId="2" borderId="25" xfId="1" applyNumberFormat="1" applyFont="1" applyFill="1" applyBorder="1" applyAlignment="1">
      <alignment vertical="center" shrinkToFit="1"/>
    </xf>
    <xf numFmtId="176" fontId="6" fillId="2" borderId="26" xfId="1" applyNumberFormat="1" applyFont="1" applyFill="1" applyBorder="1">
      <alignment vertical="center"/>
    </xf>
    <xf numFmtId="0" fontId="2" fillId="0" borderId="27" xfId="1" applyBorder="1" applyAlignment="1">
      <alignment vertical="center"/>
    </xf>
    <xf numFmtId="176" fontId="2" fillId="0" borderId="28" xfId="1" applyNumberFormat="1" applyFill="1" applyBorder="1" applyAlignment="1">
      <alignment vertical="center" shrinkToFit="1"/>
    </xf>
    <xf numFmtId="176" fontId="2" fillId="0" borderId="29" xfId="1" applyNumberFormat="1" applyFill="1" applyBorder="1" applyAlignment="1">
      <alignment vertical="center" shrinkToFit="1"/>
    </xf>
    <xf numFmtId="176" fontId="2" fillId="0" borderId="30" xfId="1" applyNumberFormat="1" applyFill="1" applyBorder="1" applyAlignment="1">
      <alignment vertical="center" shrinkToFit="1"/>
    </xf>
    <xf numFmtId="176" fontId="2" fillId="0" borderId="31" xfId="1" applyNumberFormat="1" applyFill="1" applyBorder="1" applyAlignment="1">
      <alignment vertical="center" shrinkToFit="1"/>
    </xf>
    <xf numFmtId="176" fontId="2" fillId="0" borderId="32" xfId="1" applyNumberFormat="1" applyFill="1" applyBorder="1" applyAlignment="1">
      <alignment vertical="center" shrinkToFit="1"/>
    </xf>
    <xf numFmtId="176" fontId="2" fillId="0" borderId="30" xfId="1" applyNumberFormat="1" applyBorder="1" applyAlignment="1">
      <alignment vertical="center" shrinkToFit="1"/>
    </xf>
    <xf numFmtId="176" fontId="2" fillId="0" borderId="33" xfId="1" applyNumberFormat="1" applyBorder="1" applyAlignment="1">
      <alignment vertical="center" shrinkToFit="1"/>
    </xf>
    <xf numFmtId="176" fontId="2" fillId="0" borderId="31" xfId="1" applyNumberFormat="1" applyBorder="1" applyAlignment="1">
      <alignment vertical="center" shrinkToFit="1"/>
    </xf>
    <xf numFmtId="176" fontId="2" fillId="0" borderId="34" xfId="1" applyNumberFormat="1" applyBorder="1" applyAlignment="1">
      <alignment vertical="center" shrinkToFit="1"/>
    </xf>
    <xf numFmtId="176" fontId="2" fillId="0" borderId="32" xfId="1" applyNumberFormat="1" applyBorder="1">
      <alignment vertical="center"/>
    </xf>
    <xf numFmtId="0" fontId="2" fillId="0" borderId="35" xfId="1" applyBorder="1" applyAlignment="1">
      <alignment vertical="center"/>
    </xf>
    <xf numFmtId="176" fontId="2" fillId="0" borderId="36" xfId="1" applyNumberFormat="1" applyFill="1" applyBorder="1" applyAlignment="1">
      <alignment vertical="center" shrinkToFit="1"/>
    </xf>
    <xf numFmtId="176" fontId="2" fillId="0" borderId="37" xfId="1" applyNumberFormat="1" applyFill="1" applyBorder="1" applyAlignment="1">
      <alignment vertical="center" shrinkToFit="1"/>
    </xf>
    <xf numFmtId="176" fontId="2" fillId="0" borderId="38" xfId="1" applyNumberFormat="1" applyFill="1" applyBorder="1" applyAlignment="1">
      <alignment vertical="center" shrinkToFit="1"/>
    </xf>
    <xf numFmtId="176" fontId="2" fillId="0" borderId="39" xfId="1" applyNumberFormat="1" applyFill="1" applyBorder="1" applyAlignment="1">
      <alignment vertical="center" shrinkToFit="1"/>
    </xf>
    <xf numFmtId="176" fontId="2" fillId="0" borderId="40" xfId="1" applyNumberFormat="1" applyFill="1" applyBorder="1" applyAlignment="1">
      <alignment vertical="center" shrinkToFit="1"/>
    </xf>
    <xf numFmtId="176" fontId="2" fillId="0" borderId="38" xfId="1" applyNumberFormat="1" applyBorder="1" applyAlignment="1">
      <alignment vertical="center" shrinkToFit="1"/>
    </xf>
    <xf numFmtId="176" fontId="2" fillId="0" borderId="36" xfId="1" applyNumberFormat="1" applyBorder="1" applyAlignment="1">
      <alignment vertical="center" shrinkToFit="1"/>
    </xf>
    <xf numFmtId="176" fontId="2" fillId="0" borderId="39" xfId="1" applyNumberFormat="1" applyBorder="1" applyAlignment="1">
      <alignment vertical="center" shrinkToFit="1"/>
    </xf>
    <xf numFmtId="176" fontId="2" fillId="0" borderId="41" xfId="1" applyNumberFormat="1" applyBorder="1" applyAlignment="1">
      <alignment vertical="center" shrinkToFit="1"/>
    </xf>
    <xf numFmtId="176" fontId="2" fillId="0" borderId="40" xfId="1" applyNumberFormat="1" applyBorder="1">
      <alignment vertical="center"/>
    </xf>
    <xf numFmtId="0" fontId="2" fillId="0" borderId="42" xfId="1" applyBorder="1" applyAlignment="1">
      <alignment vertical="center"/>
    </xf>
    <xf numFmtId="176" fontId="2" fillId="0" borderId="43" xfId="1" applyNumberFormat="1" applyFill="1" applyBorder="1" applyAlignment="1">
      <alignment vertical="center" shrinkToFit="1"/>
    </xf>
    <xf numFmtId="176" fontId="2" fillId="0" borderId="44" xfId="1" applyNumberFormat="1" applyFill="1" applyBorder="1" applyAlignment="1">
      <alignment vertical="center" shrinkToFit="1"/>
    </xf>
    <xf numFmtId="176" fontId="2" fillId="0" borderId="45" xfId="1" applyNumberFormat="1" applyFill="1" applyBorder="1" applyAlignment="1">
      <alignment vertical="center" shrinkToFit="1"/>
    </xf>
    <xf numFmtId="176" fontId="2" fillId="0" borderId="46" xfId="1" applyNumberFormat="1" applyFill="1" applyBorder="1" applyAlignment="1">
      <alignment vertical="center" shrinkToFit="1"/>
    </xf>
    <xf numFmtId="176" fontId="2" fillId="0" borderId="47" xfId="1" applyNumberFormat="1" applyFill="1" applyBorder="1" applyAlignment="1">
      <alignment vertical="center" shrinkToFit="1"/>
    </xf>
    <xf numFmtId="176" fontId="2" fillId="0" borderId="45" xfId="1" applyNumberFormat="1" applyBorder="1" applyAlignment="1">
      <alignment vertical="center" shrinkToFit="1"/>
    </xf>
    <xf numFmtId="176" fontId="2" fillId="0" borderId="48" xfId="1" applyNumberFormat="1" applyBorder="1" applyAlignment="1">
      <alignment vertical="center" shrinkToFit="1"/>
    </xf>
    <xf numFmtId="176" fontId="2" fillId="0" borderId="46" xfId="1" applyNumberFormat="1" applyBorder="1" applyAlignment="1">
      <alignment vertical="center" shrinkToFit="1"/>
    </xf>
    <xf numFmtId="176" fontId="2" fillId="0" borderId="49" xfId="1" applyNumberFormat="1" applyBorder="1" applyAlignment="1">
      <alignment vertical="center" shrinkToFit="1"/>
    </xf>
    <xf numFmtId="176" fontId="2" fillId="0" borderId="47" xfId="1" applyNumberFormat="1" applyBorder="1">
      <alignment vertical="center"/>
    </xf>
    <xf numFmtId="176" fontId="6" fillId="2" borderId="9" xfId="1" applyNumberFormat="1" applyFont="1" applyFill="1" applyBorder="1" applyAlignment="1">
      <alignment vertical="center" shrinkToFit="1"/>
    </xf>
    <xf numFmtId="176" fontId="6" fillId="2" borderId="4" xfId="1" applyNumberFormat="1" applyFont="1" applyFill="1" applyBorder="1" applyAlignment="1">
      <alignment vertical="center" shrinkToFit="1"/>
    </xf>
    <xf numFmtId="176" fontId="6" fillId="2" borderId="17" xfId="1" applyNumberFormat="1" applyFont="1" applyFill="1" applyBorder="1" applyAlignment="1">
      <alignment vertical="center" shrinkToFit="1"/>
    </xf>
    <xf numFmtId="176" fontId="2" fillId="0" borderId="27" xfId="1" applyNumberFormat="1" applyBorder="1" applyAlignment="1">
      <alignment vertical="center" shrinkToFit="1"/>
    </xf>
    <xf numFmtId="176" fontId="2" fillId="0" borderId="35" xfId="1" applyNumberFormat="1" applyBorder="1" applyAlignment="1">
      <alignment vertical="center" shrinkToFit="1"/>
    </xf>
    <xf numFmtId="176" fontId="2" fillId="0" borderId="42" xfId="1" applyNumberFormat="1" applyBorder="1" applyAlignment="1">
      <alignment vertical="center" shrinkToFit="1"/>
    </xf>
    <xf numFmtId="0" fontId="6" fillId="2" borderId="54" xfId="1" applyFont="1" applyFill="1" applyBorder="1" applyAlignment="1">
      <alignment vertical="center"/>
    </xf>
    <xf numFmtId="176" fontId="6" fillId="2" borderId="55" xfId="1" applyNumberFormat="1" applyFont="1" applyFill="1" applyBorder="1" applyAlignment="1">
      <alignment vertical="center" shrinkToFit="1"/>
    </xf>
    <xf numFmtId="176" fontId="6" fillId="2" borderId="56" xfId="1" applyNumberFormat="1" applyFont="1" applyFill="1" applyBorder="1" applyAlignment="1">
      <alignment vertical="center" shrinkToFit="1"/>
    </xf>
    <xf numFmtId="176" fontId="6" fillId="2" borderId="57" xfId="1" applyNumberFormat="1" applyFont="1" applyFill="1" applyBorder="1" applyAlignment="1">
      <alignment vertical="center" shrinkToFit="1"/>
    </xf>
    <xf numFmtId="176" fontId="6" fillId="2" borderId="58" xfId="1" applyNumberFormat="1" applyFont="1" applyFill="1" applyBorder="1" applyAlignment="1">
      <alignment vertical="center" shrinkToFit="1"/>
    </xf>
    <xf numFmtId="176" fontId="6" fillId="2" borderId="59" xfId="1" applyNumberFormat="1" applyFont="1" applyFill="1" applyBorder="1">
      <alignment vertical="center"/>
    </xf>
    <xf numFmtId="176" fontId="2" fillId="0" borderId="60" xfId="1" applyNumberFormat="1" applyBorder="1" applyAlignment="1">
      <alignment vertical="center" shrinkToFit="1"/>
    </xf>
    <xf numFmtId="176" fontId="2" fillId="0" borderId="61" xfId="1" applyNumberFormat="1" applyFill="1" applyBorder="1" applyAlignment="1">
      <alignment vertical="center" shrinkToFit="1"/>
    </xf>
    <xf numFmtId="176" fontId="2" fillId="0" borderId="62" xfId="1" applyNumberFormat="1" applyFill="1" applyBorder="1" applyAlignment="1">
      <alignment vertical="center" shrinkToFit="1"/>
    </xf>
    <xf numFmtId="176" fontId="2" fillId="0" borderId="63" xfId="1" applyNumberFormat="1" applyFill="1" applyBorder="1" applyAlignment="1">
      <alignment vertical="center" shrinkToFit="1"/>
    </xf>
    <xf numFmtId="176" fontId="2" fillId="0" borderId="61" xfId="1" applyNumberFormat="1" applyBorder="1" applyAlignment="1">
      <alignment vertical="center" shrinkToFit="1"/>
    </xf>
    <xf numFmtId="176" fontId="2" fillId="0" borderId="64" xfId="1" applyNumberFormat="1" applyBorder="1" applyAlignment="1">
      <alignment vertical="center" shrinkToFit="1"/>
    </xf>
    <xf numFmtId="176" fontId="2" fillId="0" borderId="62" xfId="1" applyNumberFormat="1" applyBorder="1" applyAlignment="1">
      <alignment vertical="center" shrinkToFit="1"/>
    </xf>
    <xf numFmtId="176" fontId="2" fillId="0" borderId="65" xfId="1" applyNumberFormat="1" applyBorder="1" applyAlignment="1">
      <alignment vertical="center" shrinkToFit="1"/>
    </xf>
    <xf numFmtId="176" fontId="2" fillId="0" borderId="63" xfId="1" applyNumberFormat="1" applyBorder="1">
      <alignment vertical="center"/>
    </xf>
    <xf numFmtId="0" fontId="8" fillId="0" borderId="0" xfId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2" fillId="0" borderId="0" xfId="1" applyNumberFormat="1" applyFill="1" applyBorder="1" applyAlignment="1">
      <alignment vertical="center" shrinkToFit="1"/>
    </xf>
    <xf numFmtId="176" fontId="2" fillId="0" borderId="0" xfId="1" applyNumberFormat="1" applyFill="1" applyBorder="1">
      <alignment vertical="center"/>
    </xf>
    <xf numFmtId="176" fontId="2" fillId="0" borderId="0" xfId="1" applyNumberFormat="1" applyBorder="1">
      <alignment vertical="center"/>
    </xf>
    <xf numFmtId="176" fontId="8" fillId="0" borderId="0" xfId="1" applyNumberFormat="1" applyFont="1">
      <alignment vertical="center"/>
    </xf>
    <xf numFmtId="176" fontId="2" fillId="0" borderId="0" xfId="1" applyNumberFormat="1" applyFill="1">
      <alignment vertical="center"/>
    </xf>
    <xf numFmtId="177" fontId="2" fillId="0" borderId="0" xfId="1" applyNumberFormat="1">
      <alignment vertical="center"/>
    </xf>
    <xf numFmtId="176" fontId="0" fillId="0" borderId="0" xfId="0" applyNumberFormat="1">
      <alignment vertical="center"/>
    </xf>
    <xf numFmtId="0" fontId="0" fillId="0" borderId="67" xfId="0" applyBorder="1" applyAlignment="1">
      <alignment horizontal="center" vertical="center"/>
    </xf>
    <xf numFmtId="0" fontId="0" fillId="0" borderId="67" xfId="0" applyBorder="1">
      <alignment vertical="center"/>
    </xf>
    <xf numFmtId="176" fontId="0" fillId="0" borderId="67" xfId="0" applyNumberFormat="1" applyBorder="1">
      <alignment vertical="center"/>
    </xf>
    <xf numFmtId="0" fontId="0" fillId="2" borderId="67" xfId="0" applyFill="1" applyBorder="1" applyAlignment="1">
      <alignment horizontal="center" vertical="center"/>
    </xf>
    <xf numFmtId="176" fontId="0" fillId="2" borderId="67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4" xfId="0" applyBorder="1">
      <alignment vertical="center"/>
    </xf>
    <xf numFmtId="0" fontId="0" fillId="0" borderId="7" xfId="0" applyBorder="1">
      <alignment vertical="center"/>
    </xf>
    <xf numFmtId="0" fontId="0" fillId="0" borderId="69" xfId="0" applyBorder="1">
      <alignment vertical="center"/>
    </xf>
    <xf numFmtId="176" fontId="0" fillId="0" borderId="69" xfId="0" applyNumberFormat="1" applyBorder="1">
      <alignment vertical="center"/>
    </xf>
    <xf numFmtId="0" fontId="0" fillId="0" borderId="70" xfId="0" applyBorder="1">
      <alignment vertical="center"/>
    </xf>
    <xf numFmtId="176" fontId="0" fillId="0" borderId="70" xfId="0" applyNumberFormat="1" applyBorder="1">
      <alignment vertical="center"/>
    </xf>
    <xf numFmtId="0" fontId="0" fillId="0" borderId="68" xfId="0" applyBorder="1">
      <alignment vertical="center"/>
    </xf>
    <xf numFmtId="176" fontId="0" fillId="0" borderId="68" xfId="0" applyNumberFormat="1" applyBorder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2" fillId="0" borderId="0" xfId="1" applyNumberFormat="1" applyAlignment="1">
      <alignment horizontal="right" vertical="center"/>
    </xf>
    <xf numFmtId="0" fontId="6" fillId="0" borderId="21" xfId="1" applyFont="1" applyBorder="1" applyAlignment="1">
      <alignment horizontal="center" vertical="center"/>
    </xf>
    <xf numFmtId="176" fontId="6" fillId="0" borderId="55" xfId="1" applyNumberFormat="1" applyFont="1" applyBorder="1" applyAlignment="1">
      <alignment horizontal="center" vertical="center" shrinkToFit="1"/>
    </xf>
    <xf numFmtId="176" fontId="6" fillId="0" borderId="56" xfId="1" applyNumberFormat="1" applyFont="1" applyBorder="1" applyAlignment="1">
      <alignment horizontal="center" vertical="center" shrinkToFit="1"/>
    </xf>
    <xf numFmtId="176" fontId="6" fillId="0" borderId="57" xfId="1" applyNumberFormat="1" applyFont="1" applyBorder="1" applyAlignment="1">
      <alignment horizontal="center" vertical="center" shrinkToFit="1"/>
    </xf>
    <xf numFmtId="176" fontId="6" fillId="0" borderId="58" xfId="1" applyNumberFormat="1" applyFont="1" applyBorder="1" applyAlignment="1">
      <alignment horizontal="center" vertical="center" shrinkToFit="1"/>
    </xf>
    <xf numFmtId="177" fontId="6" fillId="0" borderId="59" xfId="1" applyNumberFormat="1" applyFont="1" applyBorder="1" applyAlignment="1">
      <alignment horizontal="center" vertical="center"/>
    </xf>
    <xf numFmtId="176" fontId="6" fillId="2" borderId="8" xfId="1" applyNumberFormat="1" applyFont="1" applyFill="1" applyBorder="1" applyAlignment="1">
      <alignment vertical="center"/>
    </xf>
    <xf numFmtId="176" fontId="6" fillId="2" borderId="14" xfId="1" applyNumberFormat="1" applyFont="1" applyFill="1" applyBorder="1" applyAlignment="1">
      <alignment vertical="center"/>
    </xf>
    <xf numFmtId="176" fontId="6" fillId="2" borderId="18" xfId="1" applyNumberFormat="1" applyFont="1" applyFill="1" applyBorder="1" applyAlignment="1">
      <alignment vertical="center"/>
    </xf>
    <xf numFmtId="176" fontId="6" fillId="2" borderId="19" xfId="1" applyNumberFormat="1" applyFont="1" applyFill="1" applyBorder="1" applyAlignment="1">
      <alignment vertical="center"/>
    </xf>
    <xf numFmtId="176" fontId="6" fillId="2" borderId="20" xfId="1" applyNumberFormat="1" applyFont="1" applyFill="1" applyBorder="1" applyAlignment="1">
      <alignment vertical="center"/>
    </xf>
    <xf numFmtId="0" fontId="6" fillId="2" borderId="67" xfId="1" applyFont="1" applyFill="1" applyBorder="1" applyAlignment="1">
      <alignment horizontal="left" vertical="center"/>
    </xf>
    <xf numFmtId="176" fontId="6" fillId="2" borderId="9" xfId="1" applyNumberFormat="1" applyFont="1" applyFill="1" applyBorder="1" applyAlignment="1">
      <alignment vertical="center"/>
    </xf>
    <xf numFmtId="176" fontId="6" fillId="2" borderId="4" xfId="1" applyNumberFormat="1" applyFont="1" applyFill="1" applyBorder="1" applyAlignment="1">
      <alignment vertical="center"/>
    </xf>
    <xf numFmtId="176" fontId="6" fillId="2" borderId="10" xfId="1" applyNumberFormat="1" applyFont="1" applyFill="1" applyBorder="1" applyAlignment="1">
      <alignment vertical="center"/>
    </xf>
    <xf numFmtId="176" fontId="6" fillId="2" borderId="11" xfId="1" applyNumberFormat="1" applyFont="1" applyFill="1" applyBorder="1" applyAlignment="1">
      <alignment vertical="center"/>
    </xf>
    <xf numFmtId="176" fontId="2" fillId="0" borderId="64" xfId="1" applyNumberFormat="1" applyFill="1" applyBorder="1" applyAlignment="1">
      <alignment vertical="center" shrinkToFit="1"/>
    </xf>
    <xf numFmtId="176" fontId="2" fillId="0" borderId="79" xfId="1" applyNumberFormat="1" applyFill="1" applyBorder="1" applyAlignment="1">
      <alignment vertical="center" shrinkToFit="1"/>
    </xf>
    <xf numFmtId="176" fontId="2" fillId="0" borderId="81" xfId="1" applyNumberFormat="1" applyFill="1" applyBorder="1" applyAlignment="1">
      <alignment vertical="center" shrinkToFit="1"/>
    </xf>
    <xf numFmtId="176" fontId="6" fillId="2" borderId="87" xfId="1" applyNumberFormat="1" applyFont="1" applyFill="1" applyBorder="1">
      <alignment vertical="center"/>
    </xf>
    <xf numFmtId="0" fontId="6" fillId="2" borderId="7" xfId="1" applyFont="1" applyFill="1" applyBorder="1" applyAlignment="1">
      <alignment horizontal="center" vertical="center"/>
    </xf>
    <xf numFmtId="176" fontId="6" fillId="2" borderId="15" xfId="1" applyNumberFormat="1" applyFont="1" applyFill="1" applyBorder="1" applyAlignment="1">
      <alignment vertical="center"/>
    </xf>
    <xf numFmtId="176" fontId="6" fillId="2" borderId="16" xfId="1" applyNumberFormat="1" applyFont="1" applyFill="1" applyBorder="1" applyAlignment="1">
      <alignment vertical="center"/>
    </xf>
    <xf numFmtId="176" fontId="6" fillId="0" borderId="50" xfId="1" applyNumberFormat="1" applyFont="1" applyBorder="1" applyAlignment="1">
      <alignment horizontal="center" vertical="center" shrinkToFit="1"/>
    </xf>
    <xf numFmtId="176" fontId="6" fillId="0" borderId="51" xfId="1" applyNumberFormat="1" applyFont="1" applyBorder="1" applyAlignment="1">
      <alignment horizontal="center" vertical="center" shrinkToFit="1"/>
    </xf>
    <xf numFmtId="176" fontId="6" fillId="0" borderId="52" xfId="1" applyNumberFormat="1" applyFont="1" applyBorder="1" applyAlignment="1">
      <alignment horizontal="center" vertical="center" shrinkToFit="1"/>
    </xf>
    <xf numFmtId="176" fontId="6" fillId="0" borderId="53" xfId="1" applyNumberFormat="1" applyFont="1" applyBorder="1" applyAlignment="1">
      <alignment horizontal="center" vertical="center" shrinkToFit="1"/>
    </xf>
    <xf numFmtId="177" fontId="6" fillId="0" borderId="66" xfId="1" applyNumberFormat="1" applyFont="1" applyBorder="1" applyAlignment="1">
      <alignment horizontal="center" vertical="center"/>
    </xf>
    <xf numFmtId="0" fontId="2" fillId="0" borderId="92" xfId="1" applyFill="1" applyBorder="1" applyAlignment="1">
      <alignment horizontal="center" vertical="center"/>
    </xf>
    <xf numFmtId="0" fontId="2" fillId="0" borderId="93" xfId="1" applyFill="1" applyBorder="1" applyAlignment="1">
      <alignment horizontal="center" vertical="center"/>
    </xf>
    <xf numFmtId="0" fontId="2" fillId="0" borderId="93" xfId="1" applyFill="1" applyBorder="1" applyAlignment="1">
      <alignment horizontal="center" vertical="center" wrapText="1"/>
    </xf>
    <xf numFmtId="0" fontId="2" fillId="0" borderId="94" xfId="1" applyFill="1" applyBorder="1" applyAlignment="1">
      <alignment horizontal="center" vertical="center"/>
    </xf>
    <xf numFmtId="176" fontId="2" fillId="0" borderId="92" xfId="1" applyNumberFormat="1" applyFill="1" applyBorder="1" applyAlignment="1">
      <alignment horizontal="center" vertical="center" shrinkToFit="1"/>
    </xf>
    <xf numFmtId="176" fontId="2" fillId="0" borderId="96" xfId="1" applyNumberFormat="1" applyFill="1" applyBorder="1" applyAlignment="1">
      <alignment horizontal="center" vertical="center" shrinkToFit="1"/>
    </xf>
    <xf numFmtId="176" fontId="2" fillId="0" borderId="93" xfId="1" applyNumberFormat="1" applyFill="1" applyBorder="1" applyAlignment="1">
      <alignment horizontal="center" vertical="center" shrinkToFit="1"/>
    </xf>
    <xf numFmtId="176" fontId="2" fillId="0" borderId="97" xfId="1" applyNumberFormat="1" applyFill="1" applyBorder="1" applyAlignment="1">
      <alignment horizontal="center" vertical="center" shrinkToFit="1"/>
    </xf>
    <xf numFmtId="177" fontId="2" fillId="0" borderId="94" xfId="1" applyNumberFormat="1" applyFill="1" applyBorder="1" applyAlignment="1">
      <alignment horizontal="center" vertical="center"/>
    </xf>
    <xf numFmtId="176" fontId="6" fillId="2" borderId="12" xfId="1" applyNumberFormat="1" applyFont="1" applyFill="1" applyBorder="1" applyAlignment="1">
      <alignment vertical="center"/>
    </xf>
    <xf numFmtId="0" fontId="6" fillId="2" borderId="54" xfId="1" applyFont="1" applyFill="1" applyBorder="1" applyAlignment="1">
      <alignment horizontal="center" vertical="center"/>
    </xf>
    <xf numFmtId="0" fontId="6" fillId="2" borderId="86" xfId="1" applyFont="1" applyFill="1" applyBorder="1" applyAlignment="1">
      <alignment horizontal="left" vertical="center"/>
    </xf>
    <xf numFmtId="178" fontId="6" fillId="0" borderId="4" xfId="1" applyNumberFormat="1" applyFont="1" applyFill="1" applyBorder="1" applyAlignment="1">
      <alignment horizontal="right" vertical="center"/>
    </xf>
    <xf numFmtId="176" fontId="6" fillId="2" borderId="98" xfId="1" applyNumberFormat="1" applyFont="1" applyFill="1" applyBorder="1" applyAlignment="1">
      <alignment vertical="center"/>
    </xf>
    <xf numFmtId="176" fontId="6" fillId="2" borderId="99" xfId="1" applyNumberFormat="1" applyFont="1" applyFill="1" applyBorder="1" applyAlignment="1">
      <alignment vertical="center"/>
    </xf>
    <xf numFmtId="176" fontId="6" fillId="2" borderId="100" xfId="1" applyNumberFormat="1" applyFont="1" applyFill="1" applyBorder="1" applyAlignment="1">
      <alignment vertical="center"/>
    </xf>
    <xf numFmtId="176" fontId="6" fillId="0" borderId="98" xfId="1" applyNumberFormat="1" applyFont="1" applyFill="1" applyBorder="1" applyAlignment="1">
      <alignment horizontal="center" vertical="center" shrinkToFit="1"/>
    </xf>
    <xf numFmtId="176" fontId="6" fillId="0" borderId="101" xfId="1" applyNumberFormat="1" applyFont="1" applyFill="1" applyBorder="1" applyAlignment="1">
      <alignment horizontal="center" vertical="center" shrinkToFit="1"/>
    </xf>
    <xf numFmtId="176" fontId="6" fillId="0" borderId="99" xfId="1" applyNumberFormat="1" applyFont="1" applyFill="1" applyBorder="1" applyAlignment="1">
      <alignment horizontal="center" vertical="center" shrinkToFit="1"/>
    </xf>
    <xf numFmtId="176" fontId="6" fillId="0" borderId="102" xfId="1" applyNumberFormat="1" applyFont="1" applyFill="1" applyBorder="1" applyAlignment="1">
      <alignment horizontal="center" vertical="center" shrinkToFit="1"/>
    </xf>
    <xf numFmtId="177" fontId="6" fillId="0" borderId="100" xfId="1" applyNumberFormat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vertical="center"/>
    </xf>
    <xf numFmtId="176" fontId="6" fillId="2" borderId="29" xfId="1" applyNumberFormat="1" applyFont="1" applyFill="1" applyBorder="1" applyAlignment="1">
      <alignment vertical="center" shrinkToFit="1"/>
    </xf>
    <xf numFmtId="176" fontId="6" fillId="2" borderId="30" xfId="1" applyNumberFormat="1" applyFont="1" applyFill="1" applyBorder="1" applyAlignment="1">
      <alignment vertical="center" shrinkToFit="1"/>
    </xf>
    <xf numFmtId="176" fontId="6" fillId="2" borderId="31" xfId="1" applyNumberFormat="1" applyFont="1" applyFill="1" applyBorder="1" applyAlignment="1">
      <alignment vertical="center" shrinkToFit="1"/>
    </xf>
    <xf numFmtId="176" fontId="6" fillId="2" borderId="32" xfId="1" applyNumberFormat="1" applyFont="1" applyFill="1" applyBorder="1" applyAlignment="1">
      <alignment vertical="center" shrinkToFit="1"/>
    </xf>
    <xf numFmtId="176" fontId="2" fillId="2" borderId="80" xfId="1" applyNumberFormat="1" applyFill="1" applyBorder="1" applyAlignment="1">
      <alignment vertical="center" shrinkToFit="1"/>
    </xf>
    <xf numFmtId="176" fontId="2" fillId="2" borderId="82" xfId="1" applyNumberFormat="1" applyFill="1" applyBorder="1" applyAlignment="1">
      <alignment vertical="center" shrinkToFit="1"/>
    </xf>
    <xf numFmtId="176" fontId="2" fillId="2" borderId="83" xfId="1" applyNumberFormat="1" applyFill="1" applyBorder="1" applyAlignment="1">
      <alignment vertical="center" shrinkToFit="1"/>
    </xf>
    <xf numFmtId="176" fontId="2" fillId="2" borderId="84" xfId="1" applyNumberFormat="1" applyFill="1" applyBorder="1" applyAlignment="1">
      <alignment vertical="center" shrinkToFit="1"/>
    </xf>
    <xf numFmtId="176" fontId="2" fillId="2" borderId="85" xfId="1" applyNumberFormat="1" applyFill="1" applyBorder="1" applyAlignment="1">
      <alignment vertical="center" shrinkToFit="1"/>
    </xf>
    <xf numFmtId="176" fontId="2" fillId="2" borderId="35" xfId="1" applyNumberFormat="1" applyFill="1" applyBorder="1" applyAlignment="1">
      <alignment vertical="center" shrinkToFit="1"/>
    </xf>
    <xf numFmtId="176" fontId="2" fillId="2" borderId="37" xfId="1" applyNumberFormat="1" applyFill="1" applyBorder="1" applyAlignment="1">
      <alignment vertical="center" shrinkToFit="1"/>
    </xf>
    <xf numFmtId="176" fontId="2" fillId="2" borderId="38" xfId="1" applyNumberFormat="1" applyFill="1" applyBorder="1" applyAlignment="1">
      <alignment vertical="center" shrinkToFit="1"/>
    </xf>
    <xf numFmtId="176" fontId="2" fillId="2" borderId="39" xfId="1" applyNumberFormat="1" applyFill="1" applyBorder="1" applyAlignment="1">
      <alignment vertical="center" shrinkToFit="1"/>
    </xf>
    <xf numFmtId="176" fontId="2" fillId="2" borderId="40" xfId="1" applyNumberFormat="1" applyFill="1" applyBorder="1" applyAlignment="1">
      <alignment vertical="center" shrinkToFit="1"/>
    </xf>
    <xf numFmtId="0" fontId="0" fillId="0" borderId="109" xfId="0" applyBorder="1">
      <alignment vertical="center"/>
    </xf>
    <xf numFmtId="0" fontId="1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6" fontId="0" fillId="0" borderId="76" xfId="0" applyNumberFormat="1" applyBorder="1" applyProtection="1">
      <alignment vertical="center"/>
      <protection locked="0"/>
    </xf>
    <xf numFmtId="176" fontId="9" fillId="0" borderId="69" xfId="0" applyNumberFormat="1" applyFont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176" fontId="9" fillId="0" borderId="77" xfId="0" applyNumberFormat="1" applyFont="1" applyBorder="1" applyProtection="1">
      <alignment vertical="center"/>
      <protection locked="0"/>
    </xf>
    <xf numFmtId="0" fontId="0" fillId="0" borderId="71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176" fontId="10" fillId="0" borderId="69" xfId="0" applyNumberFormat="1" applyFont="1" applyBorder="1" applyProtection="1">
      <alignment vertical="center"/>
      <protection locked="0"/>
    </xf>
    <xf numFmtId="176" fontId="10" fillId="0" borderId="77" xfId="0" applyNumberFormat="1" applyFont="1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176" fontId="0" fillId="0" borderId="0" xfId="0" applyNumberFormat="1" applyBorder="1" applyProtection="1">
      <alignment vertical="center"/>
      <protection locked="0"/>
    </xf>
    <xf numFmtId="176" fontId="9" fillId="0" borderId="0" xfId="0" applyNumberFormat="1" applyFont="1" applyBorder="1" applyProtection="1">
      <alignment vertical="center"/>
      <protection locked="0"/>
    </xf>
    <xf numFmtId="0" fontId="10" fillId="0" borderId="0" xfId="0" applyFont="1" applyBorder="1" applyProtection="1">
      <alignment vertical="center"/>
      <protection locked="0"/>
    </xf>
    <xf numFmtId="176" fontId="9" fillId="0" borderId="76" xfId="0" applyNumberFormat="1" applyFont="1" applyBorder="1" applyProtection="1">
      <alignment vertical="center"/>
      <protection locked="0"/>
    </xf>
    <xf numFmtId="176" fontId="9" fillId="0" borderId="112" xfId="0" applyNumberFormat="1" applyFont="1" applyBorder="1" applyProtection="1">
      <alignment vertical="center"/>
      <protection locked="0"/>
    </xf>
    <xf numFmtId="0" fontId="12" fillId="2" borderId="14" xfId="0" applyFont="1" applyFill="1" applyBorder="1" applyProtection="1">
      <alignment vertical="center"/>
      <protection locked="0"/>
    </xf>
    <xf numFmtId="176" fontId="12" fillId="2" borderId="14" xfId="0" applyNumberFormat="1" applyFont="1" applyFill="1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</xf>
    <xf numFmtId="176" fontId="0" fillId="0" borderId="76" xfId="0" applyNumberFormat="1" applyBorder="1" applyProtection="1">
      <alignment vertical="center"/>
    </xf>
    <xf numFmtId="176" fontId="9" fillId="0" borderId="69" xfId="0" applyNumberFormat="1" applyFont="1" applyBorder="1" applyProtection="1">
      <alignment vertical="center"/>
    </xf>
    <xf numFmtId="176" fontId="0" fillId="0" borderId="7" xfId="0" applyNumberFormat="1" applyBorder="1" applyProtection="1">
      <alignment vertical="center"/>
    </xf>
    <xf numFmtId="176" fontId="0" fillId="0" borderId="54" xfId="0" applyNumberFormat="1" applyBorder="1" applyProtection="1">
      <alignment vertical="center"/>
    </xf>
    <xf numFmtId="0" fontId="15" fillId="0" borderId="0" xfId="0" applyFont="1">
      <alignment vertical="center"/>
    </xf>
    <xf numFmtId="0" fontId="10" fillId="0" borderId="114" xfId="0" applyFont="1" applyBorder="1" applyProtection="1">
      <alignment vertical="center"/>
      <protection locked="0"/>
    </xf>
    <xf numFmtId="176" fontId="9" fillId="0" borderId="115" xfId="0" applyNumberFormat="1" applyFont="1" applyBorder="1" applyProtection="1">
      <alignment vertical="center"/>
      <protection locked="0"/>
    </xf>
    <xf numFmtId="0" fontId="10" fillId="0" borderId="117" xfId="0" applyFont="1" applyBorder="1" applyProtection="1">
      <alignment vertical="center"/>
      <protection locked="0"/>
    </xf>
    <xf numFmtId="0" fontId="10" fillId="0" borderId="118" xfId="0" applyFont="1" applyBorder="1" applyProtection="1">
      <alignment vertical="center"/>
      <protection locked="0"/>
    </xf>
    <xf numFmtId="0" fontId="10" fillId="0" borderId="119" xfId="0" applyFont="1" applyBorder="1" applyProtection="1">
      <alignment vertical="center"/>
      <protection locked="0"/>
    </xf>
    <xf numFmtId="176" fontId="0" fillId="0" borderId="115" xfId="0" applyNumberFormat="1" applyBorder="1" applyProtection="1">
      <alignment vertical="center"/>
    </xf>
    <xf numFmtId="0" fontId="10" fillId="0" borderId="120" xfId="0" applyFont="1" applyBorder="1" applyProtection="1">
      <alignment vertical="center"/>
      <protection locked="0"/>
    </xf>
    <xf numFmtId="0" fontId="11" fillId="0" borderId="120" xfId="0" applyFont="1" applyBorder="1" applyProtection="1">
      <alignment vertical="center"/>
      <protection locked="0"/>
    </xf>
    <xf numFmtId="0" fontId="0" fillId="0" borderId="110" xfId="0" applyBorder="1" applyProtection="1">
      <alignment vertical="center"/>
      <protection locked="0"/>
    </xf>
    <xf numFmtId="0" fontId="0" fillId="0" borderId="121" xfId="0" applyBorder="1" applyAlignment="1" applyProtection="1">
      <alignment vertical="center"/>
      <protection locked="0"/>
    </xf>
    <xf numFmtId="0" fontId="0" fillId="0" borderId="122" xfId="0" applyBorder="1" applyAlignment="1" applyProtection="1">
      <alignment horizontal="center" vertical="center"/>
      <protection locked="0"/>
    </xf>
    <xf numFmtId="176" fontId="0" fillId="0" borderId="7" xfId="0" applyNumberFormat="1" applyBorder="1" applyAlignment="1" applyProtection="1">
      <alignment vertical="center"/>
    </xf>
    <xf numFmtId="176" fontId="0" fillId="2" borderId="124" xfId="0" applyNumberFormat="1" applyFill="1" applyBorder="1" applyAlignment="1" applyProtection="1">
      <alignment horizontal="center" vertical="center"/>
      <protection locked="0"/>
    </xf>
    <xf numFmtId="179" fontId="0" fillId="0" borderId="0" xfId="0" applyNumberFormat="1">
      <alignment vertical="center"/>
    </xf>
    <xf numFmtId="179" fontId="0" fillId="0" borderId="0" xfId="0" applyNumberFormat="1" applyAlignment="1">
      <alignment horizontal="right" vertical="center" shrinkToFit="1"/>
    </xf>
    <xf numFmtId="0" fontId="0" fillId="0" borderId="126" xfId="0" applyBorder="1">
      <alignment vertical="center"/>
    </xf>
    <xf numFmtId="0" fontId="0" fillId="0" borderId="115" xfId="0" applyBorder="1">
      <alignment vertical="center"/>
    </xf>
    <xf numFmtId="3" fontId="0" fillId="0" borderId="69" xfId="0" applyNumberFormat="1" applyBorder="1">
      <alignment vertical="center"/>
    </xf>
    <xf numFmtId="0" fontId="0" fillId="0" borderId="128" xfId="0" applyBorder="1">
      <alignment vertical="center"/>
    </xf>
    <xf numFmtId="0" fontId="0" fillId="0" borderId="129" xfId="0" applyBorder="1">
      <alignment vertical="center"/>
    </xf>
    <xf numFmtId="0" fontId="0" fillId="0" borderId="127" xfId="0" applyBorder="1">
      <alignment vertical="center"/>
    </xf>
    <xf numFmtId="0" fontId="0" fillId="0" borderId="130" xfId="0" applyBorder="1">
      <alignment vertical="center"/>
    </xf>
    <xf numFmtId="0" fontId="0" fillId="0" borderId="114" xfId="0" applyBorder="1">
      <alignment vertical="center"/>
    </xf>
    <xf numFmtId="179" fontId="0" fillId="0" borderId="116" xfId="0" applyNumberFormat="1" applyBorder="1">
      <alignment vertical="center"/>
    </xf>
    <xf numFmtId="0" fontId="0" fillId="0" borderId="117" xfId="0" applyBorder="1">
      <alignment vertical="center"/>
    </xf>
    <xf numFmtId="179" fontId="0" fillId="0" borderId="111" xfId="0" applyNumberFormat="1" applyBorder="1">
      <alignment vertical="center"/>
    </xf>
    <xf numFmtId="0" fontId="0" fillId="0" borderId="71" xfId="0" applyBorder="1">
      <alignment vertical="center"/>
    </xf>
    <xf numFmtId="0" fontId="0" fillId="0" borderId="131" xfId="0" applyBorder="1">
      <alignment vertical="center"/>
    </xf>
    <xf numFmtId="0" fontId="0" fillId="0" borderId="110" xfId="0" applyBorder="1" applyAlignment="1">
      <alignment vertical="center" wrapText="1"/>
    </xf>
    <xf numFmtId="0" fontId="0" fillId="4" borderId="54" xfId="0" applyFill="1" applyBorder="1">
      <alignment vertical="center"/>
    </xf>
    <xf numFmtId="38" fontId="0" fillId="0" borderId="54" xfId="2" applyFont="1" applyBorder="1">
      <alignment vertical="center"/>
    </xf>
    <xf numFmtId="0" fontId="0" fillId="0" borderId="54" xfId="0" applyBorder="1" applyAlignment="1">
      <alignment vertical="center" wrapText="1"/>
    </xf>
    <xf numFmtId="179" fontId="0" fillId="0" borderId="132" xfId="0" applyNumberFormat="1" applyBorder="1">
      <alignment vertical="center"/>
    </xf>
    <xf numFmtId="0" fontId="0" fillId="0" borderId="133" xfId="0" applyBorder="1">
      <alignment vertical="center"/>
    </xf>
    <xf numFmtId="0" fontId="0" fillId="0" borderId="117" xfId="0" applyBorder="1" applyAlignment="1">
      <alignment vertical="center" shrinkToFit="1"/>
    </xf>
    <xf numFmtId="38" fontId="0" fillId="0" borderId="69" xfId="2" applyFont="1" applyBorder="1">
      <alignment vertical="center"/>
    </xf>
    <xf numFmtId="0" fontId="0" fillId="4" borderId="69" xfId="0" applyFill="1" applyBorder="1">
      <alignment vertical="center"/>
    </xf>
    <xf numFmtId="38" fontId="0" fillId="0" borderId="109" xfId="2" applyFont="1" applyBorder="1">
      <alignment vertical="center"/>
    </xf>
    <xf numFmtId="0" fontId="0" fillId="0" borderId="117" xfId="0" applyBorder="1" applyAlignment="1">
      <alignment vertical="center" wrapText="1"/>
    </xf>
    <xf numFmtId="0" fontId="0" fillId="4" borderId="109" xfId="0" applyFill="1" applyBorder="1">
      <alignment vertical="center"/>
    </xf>
    <xf numFmtId="0" fontId="0" fillId="0" borderId="119" xfId="0" applyBorder="1" applyAlignment="1">
      <alignment vertical="center" wrapText="1"/>
    </xf>
    <xf numFmtId="0" fontId="0" fillId="0" borderId="134" xfId="0" applyBorder="1">
      <alignment vertical="center"/>
    </xf>
    <xf numFmtId="0" fontId="0" fillId="0" borderId="112" xfId="0" applyBorder="1">
      <alignment vertical="center"/>
    </xf>
    <xf numFmtId="38" fontId="0" fillId="0" borderId="112" xfId="2" applyFont="1" applyBorder="1">
      <alignment vertical="center"/>
    </xf>
    <xf numFmtId="179" fontId="0" fillId="0" borderId="113" xfId="0" applyNumberFormat="1" applyBorder="1">
      <alignment vertical="center"/>
    </xf>
    <xf numFmtId="0" fontId="0" fillId="0" borderId="136" xfId="0" applyBorder="1">
      <alignment vertical="center"/>
    </xf>
    <xf numFmtId="0" fontId="0" fillId="0" borderId="114" xfId="0" applyBorder="1" applyAlignment="1">
      <alignment vertical="center" wrapText="1"/>
    </xf>
    <xf numFmtId="38" fontId="0" fillId="0" borderId="0" xfId="2" applyFont="1">
      <alignment vertical="center"/>
    </xf>
    <xf numFmtId="3" fontId="0" fillId="0" borderId="133" xfId="0" applyNumberFormat="1" applyBorder="1">
      <alignment vertical="center"/>
    </xf>
    <xf numFmtId="0" fontId="0" fillId="0" borderId="117" xfId="0" applyFill="1" applyBorder="1" applyAlignment="1">
      <alignment vertical="center" wrapText="1"/>
    </xf>
    <xf numFmtId="0" fontId="0" fillId="0" borderId="119" xfId="0" applyBorder="1">
      <alignment vertical="center"/>
    </xf>
    <xf numFmtId="0" fontId="0" fillId="0" borderId="137" xfId="0" applyBorder="1">
      <alignment vertical="center"/>
    </xf>
    <xf numFmtId="0" fontId="0" fillId="0" borderId="135" xfId="0" applyBorder="1">
      <alignment vertical="center"/>
    </xf>
    <xf numFmtId="0" fontId="0" fillId="0" borderId="138" xfId="0" applyBorder="1">
      <alignment vertical="center"/>
    </xf>
    <xf numFmtId="179" fontId="0" fillId="0" borderId="139" xfId="0" applyNumberFormat="1" applyBorder="1">
      <alignment vertical="center"/>
    </xf>
    <xf numFmtId="179" fontId="0" fillId="0" borderId="0" xfId="0" applyNumberFormat="1" applyAlignment="1">
      <alignment horizontal="right" vertical="center"/>
    </xf>
    <xf numFmtId="179" fontId="0" fillId="5" borderId="72" xfId="0" applyNumberFormat="1" applyFill="1" applyBorder="1">
      <alignment vertical="center"/>
    </xf>
    <xf numFmtId="179" fontId="0" fillId="3" borderId="74" xfId="0" applyNumberFormat="1" applyFill="1" applyBorder="1">
      <alignment vertical="center"/>
    </xf>
    <xf numFmtId="0" fontId="0" fillId="0" borderId="140" xfId="0" applyBorder="1">
      <alignment vertical="center"/>
    </xf>
    <xf numFmtId="0" fontId="0" fillId="0" borderId="141" xfId="0" applyBorder="1">
      <alignment vertical="center"/>
    </xf>
    <xf numFmtId="179" fontId="0" fillId="3" borderId="75" xfId="0" applyNumberFormat="1" applyFill="1" applyBorder="1">
      <alignment vertical="center"/>
    </xf>
    <xf numFmtId="0" fontId="0" fillId="0" borderId="73" xfId="0" applyBorder="1">
      <alignment vertical="center"/>
    </xf>
    <xf numFmtId="179" fontId="0" fillId="3" borderId="143" xfId="0" applyNumberFormat="1" applyFill="1" applyBorder="1">
      <alignment vertical="center"/>
    </xf>
    <xf numFmtId="0" fontId="0" fillId="0" borderId="144" xfId="0" applyBorder="1">
      <alignment vertical="center"/>
    </xf>
    <xf numFmtId="0" fontId="12" fillId="2" borderId="124" xfId="0" applyFont="1" applyFill="1" applyBorder="1" applyAlignment="1">
      <alignment horizontal="center" vertical="center"/>
    </xf>
    <xf numFmtId="0" fontId="12" fillId="2" borderId="124" xfId="0" applyFont="1" applyFill="1" applyBorder="1" applyAlignment="1">
      <alignment horizontal="center" vertical="center" wrapText="1"/>
    </xf>
    <xf numFmtId="179" fontId="12" fillId="2" borderId="125" xfId="0" applyNumberFormat="1" applyFont="1" applyFill="1" applyBorder="1" applyAlignment="1">
      <alignment horizontal="center" vertical="center"/>
    </xf>
    <xf numFmtId="0" fontId="10" fillId="0" borderId="145" xfId="0" applyFont="1" applyBorder="1" applyProtection="1">
      <alignment vertical="center"/>
      <protection locked="0"/>
    </xf>
    <xf numFmtId="176" fontId="9" fillId="0" borderId="145" xfId="0" applyNumberFormat="1" applyFont="1" applyBorder="1" applyProtection="1">
      <alignment vertical="center"/>
      <protection locked="0"/>
    </xf>
    <xf numFmtId="0" fontId="12" fillId="2" borderId="124" xfId="0" applyFont="1" applyFill="1" applyBorder="1" applyAlignment="1">
      <alignment horizontal="center" vertical="center"/>
    </xf>
    <xf numFmtId="3" fontId="0" fillId="0" borderId="115" xfId="0" applyNumberFormat="1" applyBorder="1">
      <alignment vertical="center"/>
    </xf>
    <xf numFmtId="0" fontId="0" fillId="0" borderId="73" xfId="0" applyBorder="1" applyAlignment="1" applyProtection="1">
      <alignment vertical="center" textRotation="255"/>
      <protection locked="0"/>
    </xf>
    <xf numFmtId="0" fontId="0" fillId="0" borderId="146" xfId="0" applyBorder="1" applyProtection="1">
      <alignment vertical="center"/>
      <protection locked="0"/>
    </xf>
    <xf numFmtId="176" fontId="10" fillId="0" borderId="115" xfId="0" applyNumberFormat="1" applyFont="1" applyBorder="1" applyProtection="1">
      <alignment vertical="center"/>
      <protection locked="0"/>
    </xf>
    <xf numFmtId="176" fontId="10" fillId="0" borderId="112" xfId="0" applyNumberFormat="1" applyFont="1" applyBorder="1" applyProtection="1">
      <alignment vertical="center"/>
      <protection locked="0"/>
    </xf>
    <xf numFmtId="0" fontId="0" fillId="0" borderId="147" xfId="0" applyBorder="1" applyProtection="1">
      <alignment vertical="center"/>
      <protection locked="0"/>
    </xf>
    <xf numFmtId="0" fontId="10" fillId="0" borderId="73" xfId="0" applyFont="1" applyBorder="1" applyProtection="1">
      <alignment vertical="center"/>
      <protection locked="0"/>
    </xf>
    <xf numFmtId="0" fontId="10" fillId="0" borderId="119" xfId="0" applyFont="1" applyBorder="1" applyAlignment="1" applyProtection="1">
      <alignment horizontal="left" vertical="top"/>
      <protection locked="0"/>
    </xf>
    <xf numFmtId="0" fontId="0" fillId="0" borderId="148" xfId="0" applyBorder="1" applyProtection="1">
      <alignment vertical="center"/>
      <protection locked="0"/>
    </xf>
    <xf numFmtId="0" fontId="0" fillId="0" borderId="149" xfId="0" applyBorder="1">
      <alignment vertical="center"/>
    </xf>
    <xf numFmtId="180" fontId="6" fillId="2" borderId="8" xfId="2" applyNumberFormat="1" applyFont="1" applyFill="1" applyBorder="1" applyAlignment="1">
      <alignment vertical="center"/>
    </xf>
    <xf numFmtId="180" fontId="6" fillId="2" borderId="9" xfId="2" applyNumberFormat="1" applyFont="1" applyFill="1" applyBorder="1" applyAlignment="1">
      <alignment vertical="center"/>
    </xf>
    <xf numFmtId="180" fontId="6" fillId="2" borderId="8" xfId="2" applyNumberFormat="1" applyFont="1" applyFill="1" applyBorder="1" applyAlignment="1">
      <alignment vertical="center" shrinkToFit="1"/>
    </xf>
    <xf numFmtId="180" fontId="2" fillId="0" borderId="28" xfId="2" applyNumberFormat="1" applyFont="1" applyFill="1" applyBorder="1" applyAlignment="1">
      <alignment vertical="center" shrinkToFit="1"/>
    </xf>
    <xf numFmtId="180" fontId="2" fillId="0" borderId="36" xfId="2" applyNumberFormat="1" applyFont="1" applyFill="1" applyBorder="1" applyAlignment="1">
      <alignment vertical="center" shrinkToFit="1"/>
    </xf>
    <xf numFmtId="180" fontId="2" fillId="0" borderId="43" xfId="2" applyNumberFormat="1" applyFont="1" applyFill="1" applyBorder="1" applyAlignment="1">
      <alignment vertical="center" shrinkToFit="1"/>
    </xf>
    <xf numFmtId="180" fontId="6" fillId="2" borderId="9" xfId="2" applyNumberFormat="1" applyFont="1" applyFill="1" applyBorder="1" applyAlignment="1">
      <alignment vertical="center" shrinkToFit="1"/>
    </xf>
    <xf numFmtId="180" fontId="6" fillId="2" borderId="28" xfId="2" applyNumberFormat="1" applyFont="1" applyFill="1" applyBorder="1" applyAlignment="1">
      <alignment vertical="center" shrinkToFit="1"/>
    </xf>
    <xf numFmtId="180" fontId="2" fillId="2" borderId="81" xfId="2" applyNumberFormat="1" applyFont="1" applyFill="1" applyBorder="1" applyAlignment="1">
      <alignment vertical="center" shrinkToFit="1"/>
    </xf>
    <xf numFmtId="180" fontId="2" fillId="2" borderId="36" xfId="2" applyNumberFormat="1" applyFont="1" applyFill="1" applyBorder="1" applyAlignment="1">
      <alignment vertical="center" shrinkToFit="1"/>
    </xf>
    <xf numFmtId="180" fontId="6" fillId="2" borderId="36" xfId="2" applyNumberFormat="1" applyFont="1" applyFill="1" applyBorder="1" applyAlignment="1">
      <alignment vertical="center" shrinkToFit="1"/>
    </xf>
    <xf numFmtId="180" fontId="2" fillId="0" borderId="81" xfId="2" applyNumberFormat="1" applyFont="1" applyFill="1" applyBorder="1" applyAlignment="1">
      <alignment vertical="center" shrinkToFit="1"/>
    </xf>
    <xf numFmtId="180" fontId="6" fillId="0" borderId="9" xfId="2" applyNumberFormat="1" applyFont="1" applyFill="1" applyBorder="1" applyAlignment="1">
      <alignment horizontal="right" vertical="center" shrinkToFit="1"/>
    </xf>
    <xf numFmtId="180" fontId="6" fillId="0" borderId="12" xfId="2" applyNumberFormat="1" applyFont="1" applyFill="1" applyBorder="1" applyAlignment="1">
      <alignment horizontal="right" vertical="center" shrinkToFit="1"/>
    </xf>
    <xf numFmtId="180" fontId="6" fillId="0" borderId="10" xfId="2" applyNumberFormat="1" applyFont="1" applyFill="1" applyBorder="1" applyAlignment="1">
      <alignment horizontal="right" vertical="center" shrinkToFit="1"/>
    </xf>
    <xf numFmtId="180" fontId="6" fillId="0" borderId="13" xfId="2" applyNumberFormat="1" applyFont="1" applyFill="1" applyBorder="1" applyAlignment="1">
      <alignment horizontal="right" vertical="center" shrinkToFit="1"/>
    </xf>
    <xf numFmtId="180" fontId="6" fillId="0" borderId="11" xfId="2" applyNumberFormat="1" applyFont="1" applyFill="1" applyBorder="1" applyAlignment="1">
      <alignment horizontal="center" vertical="center"/>
    </xf>
    <xf numFmtId="180" fontId="6" fillId="2" borderId="22" xfId="1" applyNumberFormat="1" applyFont="1" applyFill="1" applyBorder="1" applyAlignment="1">
      <alignment vertical="center" shrinkToFit="1"/>
    </xf>
    <xf numFmtId="180" fontId="6" fillId="2" borderId="23" xfId="1" applyNumberFormat="1" applyFont="1" applyFill="1" applyBorder="1" applyAlignment="1">
      <alignment vertical="center" shrinkToFit="1"/>
    </xf>
    <xf numFmtId="180" fontId="6" fillId="2" borderId="24" xfId="1" applyNumberFormat="1" applyFont="1" applyFill="1" applyBorder="1" applyAlignment="1">
      <alignment vertical="center" shrinkToFit="1"/>
    </xf>
    <xf numFmtId="180" fontId="6" fillId="2" borderId="25" xfId="1" applyNumberFormat="1" applyFont="1" applyFill="1" applyBorder="1" applyAlignment="1">
      <alignment vertical="center" shrinkToFit="1"/>
    </xf>
    <xf numFmtId="180" fontId="6" fillId="2" borderId="26" xfId="1" applyNumberFormat="1" applyFont="1" applyFill="1" applyBorder="1">
      <alignment vertical="center"/>
    </xf>
    <xf numFmtId="180" fontId="2" fillId="0" borderId="30" xfId="2" applyNumberFormat="1" applyFont="1" applyBorder="1" applyAlignment="1">
      <alignment vertical="center" shrinkToFit="1"/>
    </xf>
    <xf numFmtId="180" fontId="2" fillId="0" borderId="33" xfId="2" applyNumberFormat="1" applyFont="1" applyBorder="1" applyAlignment="1">
      <alignment vertical="center" shrinkToFit="1"/>
    </xf>
    <xf numFmtId="180" fontId="2" fillId="0" borderId="31" xfId="2" applyNumberFormat="1" applyFont="1" applyBorder="1" applyAlignment="1">
      <alignment vertical="center" shrinkToFit="1"/>
    </xf>
    <xf numFmtId="180" fontId="2" fillId="0" borderId="34" xfId="2" applyNumberFormat="1" applyFont="1" applyBorder="1" applyAlignment="1">
      <alignment vertical="center" shrinkToFit="1"/>
    </xf>
    <xf numFmtId="180" fontId="2" fillId="0" borderId="32" xfId="2" applyNumberFormat="1" applyFont="1" applyBorder="1">
      <alignment vertical="center"/>
    </xf>
    <xf numFmtId="180" fontId="2" fillId="0" borderId="38" xfId="2" applyNumberFormat="1" applyFont="1" applyBorder="1" applyAlignment="1">
      <alignment vertical="center" shrinkToFit="1"/>
    </xf>
    <xf numFmtId="180" fontId="2" fillId="0" borderId="36" xfId="2" applyNumberFormat="1" applyFont="1" applyBorder="1" applyAlignment="1">
      <alignment vertical="center" shrinkToFit="1"/>
    </xf>
    <xf numFmtId="180" fontId="2" fillId="0" borderId="39" xfId="2" applyNumberFormat="1" applyFont="1" applyBorder="1" applyAlignment="1">
      <alignment vertical="center" shrinkToFit="1"/>
    </xf>
    <xf numFmtId="180" fontId="2" fillId="0" borderId="41" xfId="2" applyNumberFormat="1" applyFont="1" applyBorder="1" applyAlignment="1">
      <alignment vertical="center" shrinkToFit="1"/>
    </xf>
    <xf numFmtId="180" fontId="2" fillId="0" borderId="40" xfId="2" applyNumberFormat="1" applyFont="1" applyBorder="1">
      <alignment vertical="center"/>
    </xf>
    <xf numFmtId="180" fontId="2" fillId="0" borderId="45" xfId="2" applyNumberFormat="1" applyFont="1" applyBorder="1" applyAlignment="1">
      <alignment vertical="center" shrinkToFit="1"/>
    </xf>
    <xf numFmtId="180" fontId="2" fillId="0" borderId="48" xfId="2" applyNumberFormat="1" applyFont="1" applyBorder="1" applyAlignment="1">
      <alignment vertical="center" shrinkToFit="1"/>
    </xf>
    <xf numFmtId="180" fontId="2" fillId="0" borderId="46" xfId="2" applyNumberFormat="1" applyFont="1" applyBorder="1" applyAlignment="1">
      <alignment vertical="center" shrinkToFit="1"/>
    </xf>
    <xf numFmtId="180" fontId="2" fillId="0" borderId="49" xfId="2" applyNumberFormat="1" applyFont="1" applyBorder="1" applyAlignment="1">
      <alignment vertical="center" shrinkToFit="1"/>
    </xf>
    <xf numFmtId="180" fontId="2" fillId="0" borderId="47" xfId="2" applyNumberFormat="1" applyFont="1" applyBorder="1">
      <alignment vertical="center"/>
    </xf>
    <xf numFmtId="180" fontId="6" fillId="2" borderId="55" xfId="1" applyNumberFormat="1" applyFont="1" applyFill="1" applyBorder="1" applyAlignment="1">
      <alignment vertical="center" shrinkToFit="1"/>
    </xf>
    <xf numFmtId="180" fontId="6" fillId="2" borderId="56" xfId="1" applyNumberFormat="1" applyFont="1" applyFill="1" applyBorder="1" applyAlignment="1">
      <alignment vertical="center" shrinkToFit="1"/>
    </xf>
    <xf numFmtId="180" fontId="6" fillId="2" borderId="57" xfId="1" applyNumberFormat="1" applyFont="1" applyFill="1" applyBorder="1" applyAlignment="1">
      <alignment vertical="center" shrinkToFit="1"/>
    </xf>
    <xf numFmtId="180" fontId="6" fillId="2" borderId="58" xfId="1" applyNumberFormat="1" applyFont="1" applyFill="1" applyBorder="1" applyAlignment="1">
      <alignment vertical="center" shrinkToFit="1"/>
    </xf>
    <xf numFmtId="180" fontId="6" fillId="2" borderId="87" xfId="1" applyNumberFormat="1" applyFont="1" applyFill="1" applyBorder="1">
      <alignment vertical="center"/>
    </xf>
    <xf numFmtId="180" fontId="6" fillId="2" borderId="30" xfId="2" applyNumberFormat="1" applyFont="1" applyFill="1" applyBorder="1" applyAlignment="1">
      <alignment vertical="center" shrinkToFit="1"/>
    </xf>
    <xf numFmtId="180" fontId="6" fillId="2" borderId="33" xfId="2" applyNumberFormat="1" applyFont="1" applyFill="1" applyBorder="1" applyAlignment="1">
      <alignment vertical="center" shrinkToFit="1"/>
    </xf>
    <xf numFmtId="180" fontId="6" fillId="2" borderId="31" xfId="2" applyNumberFormat="1" applyFont="1" applyFill="1" applyBorder="1" applyAlignment="1">
      <alignment vertical="center" shrinkToFit="1"/>
    </xf>
    <xf numFmtId="180" fontId="6" fillId="2" borderId="34" xfId="2" applyNumberFormat="1" applyFont="1" applyFill="1" applyBorder="1" applyAlignment="1">
      <alignment vertical="center" shrinkToFit="1"/>
    </xf>
    <xf numFmtId="180" fontId="6" fillId="2" borderId="32" xfId="2" applyNumberFormat="1" applyFont="1" applyFill="1" applyBorder="1">
      <alignment vertical="center"/>
    </xf>
    <xf numFmtId="180" fontId="2" fillId="2" borderId="104" xfId="2" applyNumberFormat="1" applyFont="1" applyFill="1" applyBorder="1" applyAlignment="1">
      <alignment vertical="center" shrinkToFit="1"/>
    </xf>
    <xf numFmtId="180" fontId="2" fillId="2" borderId="105" xfId="2" applyNumberFormat="1" applyFont="1" applyFill="1" applyBorder="1" applyAlignment="1">
      <alignment vertical="center" shrinkToFit="1"/>
    </xf>
    <xf numFmtId="180" fontId="2" fillId="2" borderId="106" xfId="2" applyNumberFormat="1" applyFont="1" applyFill="1" applyBorder="1" applyAlignment="1">
      <alignment vertical="center" shrinkToFit="1"/>
    </xf>
    <xf numFmtId="180" fontId="2" fillId="2" borderId="107" xfId="2" applyNumberFormat="1" applyFont="1" applyFill="1" applyBorder="1" applyAlignment="1">
      <alignment vertical="center" shrinkToFit="1"/>
    </xf>
    <xf numFmtId="180" fontId="2" fillId="2" borderId="108" xfId="2" applyNumberFormat="1" applyFont="1" applyFill="1" applyBorder="1">
      <alignment vertical="center"/>
    </xf>
    <xf numFmtId="180" fontId="2" fillId="0" borderId="61" xfId="2" applyNumberFormat="1" applyFont="1" applyBorder="1" applyAlignment="1">
      <alignment vertical="center" shrinkToFit="1"/>
    </xf>
    <xf numFmtId="180" fontId="2" fillId="0" borderId="64" xfId="2" applyNumberFormat="1" applyFont="1" applyBorder="1" applyAlignment="1">
      <alignment vertical="center" shrinkToFit="1"/>
    </xf>
    <xf numFmtId="180" fontId="2" fillId="0" borderId="62" xfId="2" applyNumberFormat="1" applyFont="1" applyBorder="1" applyAlignment="1">
      <alignment vertical="center" shrinkToFit="1"/>
    </xf>
    <xf numFmtId="180" fontId="2" fillId="0" borderId="65" xfId="2" applyNumberFormat="1" applyFont="1" applyBorder="1" applyAlignment="1">
      <alignment vertical="center" shrinkToFit="1"/>
    </xf>
    <xf numFmtId="180" fontId="2" fillId="0" borderId="63" xfId="2" applyNumberFormat="1" applyFont="1" applyBorder="1">
      <alignment vertical="center"/>
    </xf>
    <xf numFmtId="180" fontId="6" fillId="2" borderId="59" xfId="1" applyNumberFormat="1" applyFont="1" applyFill="1" applyBorder="1">
      <alignment vertical="center"/>
    </xf>
    <xf numFmtId="181" fontId="6" fillId="0" borderId="21" xfId="2" applyNumberFormat="1" applyFont="1" applyBorder="1" applyAlignment="1">
      <alignment horizontal="center" vertical="center"/>
    </xf>
    <xf numFmtId="181" fontId="6" fillId="0" borderId="78" xfId="2" applyNumberFormat="1" applyFont="1" applyFill="1" applyBorder="1" applyAlignment="1">
      <alignment horizontal="right" vertical="center"/>
    </xf>
    <xf numFmtId="181" fontId="6" fillId="2" borderId="21" xfId="2" applyNumberFormat="1" applyFont="1" applyFill="1" applyBorder="1" applyAlignment="1">
      <alignment vertical="center" shrinkToFit="1"/>
    </xf>
    <xf numFmtId="181" fontId="2" fillId="0" borderId="29" xfId="2" applyNumberFormat="1" applyFont="1" applyFill="1" applyBorder="1" applyAlignment="1">
      <alignment vertical="center" shrinkToFit="1"/>
    </xf>
    <xf numFmtId="181" fontId="2" fillId="0" borderId="37" xfId="2" applyNumberFormat="1" applyFont="1" applyFill="1" applyBorder="1" applyAlignment="1">
      <alignment vertical="center" shrinkToFit="1"/>
    </xf>
    <xf numFmtId="181" fontId="2" fillId="0" borderId="44" xfId="2" applyNumberFormat="1" applyFont="1" applyFill="1" applyBorder="1" applyAlignment="1">
      <alignment vertical="center" shrinkToFit="1"/>
    </xf>
    <xf numFmtId="181" fontId="6" fillId="2" borderId="17" xfId="2" applyNumberFormat="1" applyFont="1" applyFill="1" applyBorder="1" applyAlignment="1">
      <alignment vertical="center" shrinkToFit="1"/>
    </xf>
    <xf numFmtId="181" fontId="6" fillId="2" borderId="88" xfId="2" applyNumberFormat="1" applyFont="1" applyFill="1" applyBorder="1" applyAlignment="1">
      <alignment vertical="center" shrinkToFit="1"/>
    </xf>
    <xf numFmtId="181" fontId="2" fillId="2" borderId="103" xfId="2" applyNumberFormat="1" applyFont="1" applyFill="1" applyBorder="1" applyAlignment="1">
      <alignment vertical="center" shrinkToFit="1"/>
    </xf>
    <xf numFmtId="181" fontId="2" fillId="0" borderId="79" xfId="2" applyNumberFormat="1" applyFont="1" applyFill="1" applyBorder="1" applyAlignment="1">
      <alignment vertical="center" shrinkToFit="1"/>
    </xf>
    <xf numFmtId="176" fontId="2" fillId="0" borderId="0" xfId="1" applyNumberFormat="1" applyAlignment="1">
      <alignment horizontal="right" vertical="center" shrinkToFit="1"/>
    </xf>
    <xf numFmtId="0" fontId="0" fillId="0" borderId="0" xfId="0" applyAlignment="1" applyProtection="1">
      <alignment horizontal="right" vertical="center"/>
      <protection locked="0"/>
    </xf>
    <xf numFmtId="176" fontId="17" fillId="0" borderId="76" xfId="0" applyNumberFormat="1" applyFont="1" applyBorder="1" applyProtection="1">
      <alignment vertical="center"/>
    </xf>
    <xf numFmtId="179" fontId="17" fillId="0" borderId="116" xfId="0" applyNumberFormat="1" applyFont="1" applyBorder="1">
      <alignment vertical="center"/>
    </xf>
    <xf numFmtId="0" fontId="19" fillId="0" borderId="131" xfId="0" applyFont="1" applyBorder="1">
      <alignment vertical="center"/>
    </xf>
    <xf numFmtId="0" fontId="17" fillId="0" borderId="110" xfId="0" applyFont="1" applyBorder="1" applyAlignment="1">
      <alignment vertical="center" wrapText="1"/>
    </xf>
    <xf numFmtId="176" fontId="18" fillId="0" borderId="0" xfId="1" applyNumberFormat="1" applyFont="1" applyFill="1">
      <alignment vertical="center"/>
    </xf>
    <xf numFmtId="176" fontId="18" fillId="0" borderId="0" xfId="1" applyNumberFormat="1" applyFont="1" applyAlignment="1">
      <alignment vertical="center" shrinkToFit="1"/>
    </xf>
    <xf numFmtId="0" fontId="2" fillId="0" borderId="149" xfId="0" applyFont="1" applyBorder="1">
      <alignment vertical="center"/>
    </xf>
    <xf numFmtId="0" fontId="20" fillId="0" borderId="149" xfId="0" applyFont="1" applyBorder="1">
      <alignment vertical="center"/>
    </xf>
    <xf numFmtId="0" fontId="0" fillId="0" borderId="0" xfId="0">
      <alignment vertical="center"/>
    </xf>
    <xf numFmtId="0" fontId="0" fillId="0" borderId="69" xfId="0" applyBorder="1">
      <alignment vertical="center"/>
    </xf>
    <xf numFmtId="0" fontId="0" fillId="0" borderId="109" xfId="0" applyBorder="1">
      <alignment vertical="center"/>
    </xf>
    <xf numFmtId="0" fontId="0" fillId="0" borderId="117" xfId="0" applyBorder="1">
      <alignment vertical="center"/>
    </xf>
    <xf numFmtId="179" fontId="0" fillId="0" borderId="111" xfId="0" applyNumberFormat="1" applyBorder="1">
      <alignment vertical="center"/>
    </xf>
    <xf numFmtId="38" fontId="0" fillId="0" borderId="69" xfId="2" applyFont="1" applyBorder="1">
      <alignment vertical="center"/>
    </xf>
    <xf numFmtId="0" fontId="0" fillId="0" borderId="117" xfId="0" applyBorder="1" applyAlignment="1">
      <alignment vertical="center" wrapText="1"/>
    </xf>
    <xf numFmtId="0" fontId="0" fillId="0" borderId="114" xfId="0" applyBorder="1" applyAlignment="1">
      <alignment vertical="center" wrapText="1"/>
    </xf>
    <xf numFmtId="0" fontId="0" fillId="0" borderId="140" xfId="0" applyBorder="1">
      <alignment vertical="center"/>
    </xf>
    <xf numFmtId="0" fontId="0" fillId="0" borderId="141" xfId="0" applyBorder="1">
      <alignment vertical="center"/>
    </xf>
    <xf numFmtId="0" fontId="0" fillId="0" borderId="73" xfId="0" applyBorder="1">
      <alignment vertical="center"/>
    </xf>
    <xf numFmtId="0" fontId="0" fillId="0" borderId="150" xfId="0" applyBorder="1" applyAlignment="1">
      <alignment vertical="center" wrapText="1"/>
    </xf>
    <xf numFmtId="0" fontId="0" fillId="4" borderId="151" xfId="0" applyFill="1" applyBorder="1">
      <alignment vertical="center"/>
    </xf>
    <xf numFmtId="38" fontId="0" fillId="0" borderId="151" xfId="2" applyFont="1" applyBorder="1">
      <alignment vertical="center"/>
    </xf>
    <xf numFmtId="179" fontId="0" fillId="0" borderId="152" xfId="0" applyNumberFormat="1" applyBorder="1">
      <alignment vertical="center"/>
    </xf>
    <xf numFmtId="176" fontId="2" fillId="0" borderId="0" xfId="1" applyNumberFormat="1" applyFont="1">
      <alignment vertical="center"/>
    </xf>
    <xf numFmtId="0" fontId="0" fillId="0" borderId="76" xfId="0" applyBorder="1">
      <alignment vertical="center"/>
    </xf>
    <xf numFmtId="0" fontId="20" fillId="0" borderId="69" xfId="0" applyFont="1" applyBorder="1">
      <alignment vertical="center"/>
    </xf>
    <xf numFmtId="0" fontId="20" fillId="4" borderId="69" xfId="0" applyFont="1" applyFill="1" applyBorder="1">
      <alignment vertical="center"/>
    </xf>
    <xf numFmtId="0" fontId="20" fillId="4" borderId="109" xfId="0" applyFont="1" applyFill="1" applyBorder="1">
      <alignment vertical="center"/>
    </xf>
    <xf numFmtId="0" fontId="20" fillId="4" borderId="112" xfId="0" applyFont="1" applyFill="1" applyBorder="1">
      <alignment vertical="center"/>
    </xf>
    <xf numFmtId="0" fontId="20" fillId="0" borderId="76" xfId="0" applyFont="1" applyBorder="1">
      <alignment vertical="center"/>
    </xf>
    <xf numFmtId="3" fontId="20" fillId="0" borderId="69" xfId="0" applyNumberFormat="1" applyFont="1" applyBorder="1">
      <alignment vertical="center"/>
    </xf>
    <xf numFmtId="0" fontId="20" fillId="0" borderId="109" xfId="0" applyFont="1" applyBorder="1">
      <alignment vertical="center"/>
    </xf>
    <xf numFmtId="0" fontId="20" fillId="0" borderId="117" xfId="0" applyFont="1" applyBorder="1">
      <alignment vertical="center"/>
    </xf>
    <xf numFmtId="0" fontId="2" fillId="0" borderId="117" xfId="0" applyFont="1" applyBorder="1">
      <alignment vertical="center"/>
    </xf>
    <xf numFmtId="0" fontId="20" fillId="0" borderId="115" xfId="0" applyFont="1" applyBorder="1">
      <alignment vertical="center"/>
    </xf>
    <xf numFmtId="0" fontId="2" fillId="0" borderId="131" xfId="0" applyFont="1" applyBorder="1">
      <alignment vertical="center"/>
    </xf>
    <xf numFmtId="0" fontId="20" fillId="4" borderId="151" xfId="0" applyFont="1" applyFill="1" applyBorder="1">
      <alignment vertical="center"/>
    </xf>
    <xf numFmtId="0" fontId="20" fillId="0" borderId="114" xfId="0" applyFont="1" applyBorder="1" applyAlignment="1">
      <alignment vertical="center" wrapText="1"/>
    </xf>
    <xf numFmtId="0" fontId="2" fillId="0" borderId="115" xfId="0" applyFont="1" applyBorder="1">
      <alignment vertical="center"/>
    </xf>
    <xf numFmtId="0" fontId="2" fillId="0" borderId="117" xfId="0" applyFont="1" applyBorder="1" applyAlignment="1">
      <alignment vertical="center" wrapText="1"/>
    </xf>
    <xf numFmtId="0" fontId="2" fillId="0" borderId="69" xfId="0" applyFont="1" applyBorder="1">
      <alignment vertical="center"/>
    </xf>
    <xf numFmtId="0" fontId="2" fillId="0" borderId="117" xfId="0" applyFont="1" applyFill="1" applyBorder="1" applyAlignment="1">
      <alignment vertical="center" wrapText="1"/>
    </xf>
    <xf numFmtId="0" fontId="20" fillId="0" borderId="117" xfId="0" applyFont="1" applyBorder="1" applyAlignment="1">
      <alignment vertical="center" shrinkToFit="1"/>
    </xf>
    <xf numFmtId="0" fontId="2" fillId="4" borderId="69" xfId="0" applyFont="1" applyFill="1" applyBorder="1">
      <alignment vertical="center"/>
    </xf>
    <xf numFmtId="0" fontId="2" fillId="4" borderId="109" xfId="0" applyFont="1" applyFill="1" applyBorder="1">
      <alignment vertical="center"/>
    </xf>
    <xf numFmtId="0" fontId="2" fillId="0" borderId="119" xfId="0" applyFont="1" applyBorder="1" applyAlignment="1">
      <alignment vertical="center" wrapText="1"/>
    </xf>
    <xf numFmtId="0" fontId="2" fillId="4" borderId="112" xfId="0" applyFont="1" applyFill="1" applyBorder="1">
      <alignment vertical="center"/>
    </xf>
    <xf numFmtId="0" fontId="2" fillId="0" borderId="54" xfId="0" applyFont="1" applyBorder="1">
      <alignment vertical="center"/>
    </xf>
    <xf numFmtId="0" fontId="2" fillId="0" borderId="130" xfId="0" applyFont="1" applyBorder="1">
      <alignment vertical="center"/>
    </xf>
    <xf numFmtId="0" fontId="2" fillId="0" borderId="114" xfId="0" applyFont="1" applyBorder="1">
      <alignment vertical="center"/>
    </xf>
    <xf numFmtId="0" fontId="2" fillId="0" borderId="129" xfId="0" applyFont="1" applyBorder="1">
      <alignment vertical="center"/>
    </xf>
    <xf numFmtId="3" fontId="2" fillId="0" borderId="69" xfId="0" applyNumberFormat="1" applyFont="1" applyBorder="1">
      <alignment vertical="center"/>
    </xf>
    <xf numFmtId="0" fontId="2" fillId="0" borderId="109" xfId="0" applyFont="1" applyBorder="1">
      <alignment vertical="center"/>
    </xf>
    <xf numFmtId="0" fontId="2" fillId="0" borderId="110" xfId="0" applyFont="1" applyBorder="1" applyAlignment="1">
      <alignment vertical="center" wrapText="1"/>
    </xf>
    <xf numFmtId="0" fontId="2" fillId="4" borderId="54" xfId="0" applyFont="1" applyFill="1" applyBorder="1">
      <alignment vertical="center"/>
    </xf>
    <xf numFmtId="0" fontId="2" fillId="0" borderId="127" xfId="0" applyFont="1" applyBorder="1">
      <alignment vertical="center"/>
    </xf>
    <xf numFmtId="0" fontId="2" fillId="0" borderId="136" xfId="0" applyFont="1" applyBorder="1">
      <alignment vertical="center"/>
    </xf>
    <xf numFmtId="0" fontId="2" fillId="0" borderId="133" xfId="0" applyFont="1" applyBorder="1">
      <alignment vertical="center"/>
    </xf>
    <xf numFmtId="0" fontId="2" fillId="0" borderId="54" xfId="0" applyFont="1" applyBorder="1" applyAlignment="1">
      <alignment vertical="center" wrapText="1"/>
    </xf>
    <xf numFmtId="0" fontId="2" fillId="0" borderId="114" xfId="0" applyFont="1" applyBorder="1" applyAlignment="1">
      <alignment vertical="center" wrapText="1"/>
    </xf>
    <xf numFmtId="0" fontId="2" fillId="0" borderId="150" xfId="0" applyFont="1" applyBorder="1" applyAlignment="1">
      <alignment vertical="center" wrapText="1"/>
    </xf>
    <xf numFmtId="0" fontId="2" fillId="4" borderId="151" xfId="0" applyFont="1" applyFill="1" applyBorder="1">
      <alignment vertical="center"/>
    </xf>
    <xf numFmtId="0" fontId="2" fillId="0" borderId="119" xfId="0" applyFont="1" applyBorder="1">
      <alignment vertical="center"/>
    </xf>
    <xf numFmtId="0" fontId="2" fillId="0" borderId="112" xfId="0" applyFont="1" applyBorder="1">
      <alignment vertical="center"/>
    </xf>
    <xf numFmtId="0" fontId="0" fillId="2" borderId="123" xfId="0" applyFill="1" applyBorder="1" applyAlignment="1" applyProtection="1">
      <alignment horizontal="center" vertical="center"/>
      <protection locked="0"/>
    </xf>
    <xf numFmtId="0" fontId="0" fillId="2" borderId="124" xfId="0" applyFill="1" applyBorder="1" applyAlignment="1" applyProtection="1">
      <alignment horizontal="center" vertical="center"/>
      <protection locked="0"/>
    </xf>
    <xf numFmtId="176" fontId="12" fillId="2" borderId="14" xfId="0" applyNumberFormat="1" applyFont="1" applyFill="1" applyBorder="1" applyAlignment="1" applyProtection="1">
      <alignment vertical="center"/>
    </xf>
    <xf numFmtId="0" fontId="0" fillId="0" borderId="142" xfId="0" applyBorder="1" applyAlignment="1" applyProtection="1">
      <alignment horizontal="center" vertical="center" textRotation="255"/>
      <protection locked="0"/>
    </xf>
    <xf numFmtId="0" fontId="0" fillId="0" borderId="73" xfId="0" applyBorder="1" applyAlignment="1" applyProtection="1">
      <alignment horizontal="center" vertical="center" textRotation="255"/>
      <protection locked="0"/>
    </xf>
    <xf numFmtId="0" fontId="0" fillId="0" borderId="144" xfId="0" applyBorder="1" applyAlignment="1" applyProtection="1">
      <alignment horizontal="center" vertical="center" textRotation="255"/>
      <protection locked="0"/>
    </xf>
    <xf numFmtId="0" fontId="12" fillId="2" borderId="123" xfId="0" applyFont="1" applyFill="1" applyBorder="1" applyAlignment="1">
      <alignment horizontal="center" vertical="center"/>
    </xf>
    <xf numFmtId="0" fontId="12" fillId="2" borderId="124" xfId="0" applyFont="1" applyFill="1" applyBorder="1" applyAlignment="1">
      <alignment horizontal="center" vertical="center"/>
    </xf>
    <xf numFmtId="176" fontId="8" fillId="0" borderId="0" xfId="1" applyNumberFormat="1" applyFont="1" applyAlignment="1">
      <alignment horizontal="left" vertical="center"/>
    </xf>
    <xf numFmtId="176" fontId="2" fillId="0" borderId="4" xfId="1" applyNumberFormat="1" applyFill="1" applyBorder="1" applyAlignment="1">
      <alignment horizontal="center" vertical="center" shrinkToFit="1"/>
    </xf>
    <xf numFmtId="0" fontId="2" fillId="0" borderId="4" xfId="1" applyFill="1" applyBorder="1" applyAlignment="1">
      <alignment horizontal="center" vertical="center"/>
    </xf>
    <xf numFmtId="0" fontId="2" fillId="0" borderId="5" xfId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89" xfId="1" applyFill="1" applyBorder="1" applyAlignment="1">
      <alignment horizontal="center" vertical="center"/>
    </xf>
    <xf numFmtId="176" fontId="2" fillId="0" borderId="2" xfId="1" applyNumberFormat="1" applyFill="1" applyBorder="1" applyAlignment="1">
      <alignment horizontal="center" vertical="center" wrapText="1"/>
    </xf>
    <xf numFmtId="0" fontId="2" fillId="0" borderId="90" xfId="1" applyFill="1" applyBorder="1" applyAlignment="1">
      <alignment horizontal="center" vertical="center"/>
    </xf>
    <xf numFmtId="176" fontId="2" fillId="0" borderId="3" xfId="1" applyNumberFormat="1" applyFill="1" applyBorder="1" applyAlignment="1">
      <alignment horizontal="center" vertical="center" wrapText="1"/>
    </xf>
    <xf numFmtId="0" fontId="2" fillId="0" borderId="91" xfId="1" applyFill="1" applyBorder="1" applyAlignment="1">
      <alignment horizontal="center" vertical="center"/>
    </xf>
    <xf numFmtId="176" fontId="2" fillId="0" borderId="4" xfId="1" applyNumberFormat="1" applyFill="1" applyBorder="1" applyAlignment="1">
      <alignment horizontal="center" vertical="center"/>
    </xf>
    <xf numFmtId="176" fontId="2" fillId="0" borderId="5" xfId="1" applyNumberFormat="1" applyFill="1" applyBorder="1" applyAlignment="1">
      <alignment horizontal="center" vertical="center"/>
    </xf>
    <xf numFmtId="176" fontId="2" fillId="0" borderId="6" xfId="1" applyNumberFormat="1" applyFill="1" applyBorder="1" applyAlignment="1">
      <alignment horizontal="center" vertical="center" wrapText="1"/>
    </xf>
    <xf numFmtId="0" fontId="2" fillId="0" borderId="95" xfId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tabSelected="1" view="pageBreakPreview" topLeftCell="A5" zoomScaleNormal="100" zoomScaleSheetLayoutView="100" workbookViewId="0">
      <selection activeCell="G65" sqref="G65"/>
    </sheetView>
  </sheetViews>
  <sheetFormatPr defaultColWidth="8.69921875" defaultRowHeight="14.4" x14ac:dyDescent="0.2"/>
  <cols>
    <col min="1" max="1" width="2.69921875" style="166" customWidth="1"/>
    <col min="2" max="2" width="33.19921875" style="166" customWidth="1"/>
    <col min="3" max="7" width="10.296875" style="167" bestFit="1" customWidth="1"/>
    <col min="8" max="9" width="8.69921875" style="166" customWidth="1"/>
    <col min="10" max="11" width="8.69921875" style="166"/>
    <col min="12" max="12" width="8.69921875" style="166" customWidth="1"/>
    <col min="13" max="16384" width="8.69921875" style="166"/>
  </cols>
  <sheetData>
    <row r="1" spans="1:9" ht="18" customHeight="1" thickBot="1" x14ac:dyDescent="0.25">
      <c r="A1" s="165" t="s">
        <v>40</v>
      </c>
      <c r="C1" s="166"/>
      <c r="H1" s="340"/>
      <c r="I1" s="340" t="s">
        <v>256</v>
      </c>
    </row>
    <row r="2" spans="1:9" s="168" customFormat="1" ht="18" customHeight="1" thickBot="1" x14ac:dyDescent="0.25">
      <c r="A2" s="405" t="s">
        <v>1</v>
      </c>
      <c r="B2" s="406"/>
      <c r="C2" s="203" t="s">
        <v>236</v>
      </c>
      <c r="D2" s="203" t="s">
        <v>237</v>
      </c>
      <c r="E2" s="203" t="s">
        <v>238</v>
      </c>
      <c r="F2" s="203" t="s">
        <v>239</v>
      </c>
      <c r="G2" s="203" t="s">
        <v>240</v>
      </c>
    </row>
    <row r="3" spans="1:9" s="168" customFormat="1" ht="18" customHeight="1" thickTop="1" x14ac:dyDescent="0.2">
      <c r="A3" s="200" t="s">
        <v>21</v>
      </c>
      <c r="B3" s="201"/>
      <c r="C3" s="202">
        <f>C33-C4</f>
        <v>-122058</v>
      </c>
      <c r="D3" s="202">
        <f>D33-D4</f>
        <v>-122058</v>
      </c>
      <c r="E3" s="202">
        <f>E33-E4</f>
        <v>-122058</v>
      </c>
      <c r="F3" s="202">
        <f>F33-F4</f>
        <v>-122058</v>
      </c>
      <c r="G3" s="202">
        <f>G33-G4</f>
        <v>-122058</v>
      </c>
    </row>
    <row r="4" spans="1:9" ht="18" customHeight="1" x14ac:dyDescent="0.2">
      <c r="A4" s="173" t="s">
        <v>107</v>
      </c>
      <c r="B4" s="174"/>
      <c r="C4" s="188">
        <f>C5</f>
        <v>122058</v>
      </c>
      <c r="D4" s="188">
        <f t="shared" ref="D4:G4" si="0">D5</f>
        <v>122058</v>
      </c>
      <c r="E4" s="188">
        <f t="shared" si="0"/>
        <v>122058</v>
      </c>
      <c r="F4" s="188">
        <f t="shared" si="0"/>
        <v>122058</v>
      </c>
      <c r="G4" s="188">
        <f t="shared" si="0"/>
        <v>122058</v>
      </c>
    </row>
    <row r="5" spans="1:9" ht="18" customHeight="1" thickBot="1" x14ac:dyDescent="0.25">
      <c r="A5" s="408" t="s">
        <v>106</v>
      </c>
      <c r="B5" s="199" t="s">
        <v>41</v>
      </c>
      <c r="C5" s="185">
        <f>SUM(C6,C13,C27,C29,C30,C31)</f>
        <v>122058</v>
      </c>
      <c r="D5" s="185">
        <f>SUM(D6,D13,D27,D29,D30,D31)</f>
        <v>122058</v>
      </c>
      <c r="E5" s="185">
        <f>SUM(E6,E13,E27,E29,E30,E31)</f>
        <v>122058</v>
      </c>
      <c r="F5" s="185">
        <f>SUM(F6,F13,F27,F29,F30,F31)</f>
        <v>122058</v>
      </c>
      <c r="G5" s="185">
        <f>SUM(G6,G13,G27,G29,G30,G31)</f>
        <v>122058</v>
      </c>
    </row>
    <row r="6" spans="1:9" ht="18" customHeight="1" x14ac:dyDescent="0.2">
      <c r="A6" s="409"/>
      <c r="B6" s="191" t="s">
        <v>83</v>
      </c>
      <c r="C6" s="196">
        <f>SUM(C7+C8+C9)</f>
        <v>122058</v>
      </c>
      <c r="D6" s="196">
        <f>SUM(D7+D8+D9)</f>
        <v>122058</v>
      </c>
      <c r="E6" s="196">
        <f t="shared" ref="D6:G6" si="1">SUM(E7+E8+E9)</f>
        <v>122058</v>
      </c>
      <c r="F6" s="196">
        <f t="shared" si="1"/>
        <v>122058</v>
      </c>
      <c r="G6" s="196">
        <f>SUM(G7+G8+G9)</f>
        <v>122058</v>
      </c>
    </row>
    <row r="7" spans="1:9" ht="18" customHeight="1" x14ac:dyDescent="0.2">
      <c r="A7" s="409"/>
      <c r="B7" s="197" t="s">
        <v>84</v>
      </c>
      <c r="C7" s="341">
        <v>122058</v>
      </c>
      <c r="D7" s="341">
        <v>122058</v>
      </c>
      <c r="E7" s="341">
        <v>122058</v>
      </c>
      <c r="F7" s="341">
        <v>122058</v>
      </c>
      <c r="G7" s="341">
        <v>122058</v>
      </c>
    </row>
    <row r="8" spans="1:9" ht="18" customHeight="1" x14ac:dyDescent="0.2">
      <c r="A8" s="409"/>
      <c r="B8" s="197" t="s">
        <v>85</v>
      </c>
      <c r="C8" s="169"/>
      <c r="D8" s="169"/>
      <c r="E8" s="169"/>
      <c r="F8" s="169"/>
      <c r="G8" s="169"/>
    </row>
    <row r="9" spans="1:9" ht="18" customHeight="1" x14ac:dyDescent="0.2">
      <c r="A9" s="409"/>
      <c r="B9" s="197" t="s">
        <v>86</v>
      </c>
      <c r="C9" s="169">
        <f>SUM(C10:C12)</f>
        <v>0</v>
      </c>
      <c r="D9" s="169">
        <f>SUM(D10:D12)</f>
        <v>0</v>
      </c>
      <c r="E9" s="169">
        <f>SUM(E10:E12)</f>
        <v>0</v>
      </c>
      <c r="F9" s="169">
        <f>SUM(F10:F12)</f>
        <v>0</v>
      </c>
      <c r="G9" s="169">
        <f>SUM(G10:G12)</f>
        <v>0</v>
      </c>
    </row>
    <row r="10" spans="1:9" ht="18" customHeight="1" x14ac:dyDescent="0.2">
      <c r="A10" s="409"/>
      <c r="B10" s="197" t="s">
        <v>87</v>
      </c>
      <c r="C10" s="169"/>
      <c r="D10" s="169"/>
      <c r="E10" s="169"/>
      <c r="F10" s="169"/>
      <c r="G10" s="169"/>
    </row>
    <row r="11" spans="1:9" ht="18" customHeight="1" x14ac:dyDescent="0.2">
      <c r="A11" s="409"/>
      <c r="B11" s="197" t="s">
        <v>88</v>
      </c>
      <c r="C11" s="169"/>
      <c r="D11" s="169"/>
      <c r="E11" s="169"/>
      <c r="F11" s="169"/>
      <c r="G11" s="169"/>
    </row>
    <row r="12" spans="1:9" ht="18" customHeight="1" x14ac:dyDescent="0.2">
      <c r="A12" s="409"/>
      <c r="B12" s="197" t="s">
        <v>89</v>
      </c>
      <c r="C12" s="169"/>
      <c r="D12" s="169"/>
      <c r="E12" s="169"/>
      <c r="F12" s="169"/>
      <c r="G12" s="169"/>
    </row>
    <row r="13" spans="1:9" ht="18" customHeight="1" x14ac:dyDescent="0.2">
      <c r="A13" s="409"/>
      <c r="B13" s="197" t="s">
        <v>90</v>
      </c>
      <c r="C13" s="186">
        <f>SUM(C14+C16+C18+C19+C22+C23)</f>
        <v>0</v>
      </c>
      <c r="D13" s="186">
        <f>SUM(D14+D16+D18+D19+D22+D23)</f>
        <v>0</v>
      </c>
      <c r="E13" s="186">
        <f t="shared" ref="E13:G13" si="2">SUM(E14+E16+E18+E19+E22+E23)</f>
        <v>0</v>
      </c>
      <c r="F13" s="186">
        <f t="shared" si="2"/>
        <v>0</v>
      </c>
      <c r="G13" s="186">
        <f t="shared" si="2"/>
        <v>0</v>
      </c>
    </row>
    <row r="14" spans="1:9" ht="18" customHeight="1" x14ac:dyDescent="0.2">
      <c r="A14" s="409"/>
      <c r="B14" s="197" t="s">
        <v>91</v>
      </c>
      <c r="C14" s="169">
        <f>SUM(C15)</f>
        <v>0</v>
      </c>
      <c r="D14" s="169">
        <f t="shared" ref="D14:G14" si="3">SUM(D15)</f>
        <v>0</v>
      </c>
      <c r="E14" s="169">
        <f t="shared" si="3"/>
        <v>0</v>
      </c>
      <c r="F14" s="169">
        <f t="shared" si="3"/>
        <v>0</v>
      </c>
      <c r="G14" s="169">
        <f t="shared" si="3"/>
        <v>0</v>
      </c>
    </row>
    <row r="15" spans="1:9" ht="18" customHeight="1" x14ac:dyDescent="0.2">
      <c r="A15" s="409"/>
      <c r="B15" s="197" t="s">
        <v>92</v>
      </c>
      <c r="C15" s="169"/>
      <c r="D15" s="169"/>
      <c r="E15" s="169"/>
      <c r="F15" s="169"/>
      <c r="G15" s="169"/>
    </row>
    <row r="16" spans="1:9" ht="18" customHeight="1" x14ac:dyDescent="0.2">
      <c r="A16" s="409"/>
      <c r="B16" s="197" t="s">
        <v>93</v>
      </c>
      <c r="C16" s="169">
        <f>SUM(C17)</f>
        <v>0</v>
      </c>
      <c r="D16" s="169">
        <f t="shared" ref="D16:G16" si="4">SUM(D17)</f>
        <v>0</v>
      </c>
      <c r="E16" s="169">
        <f t="shared" si="4"/>
        <v>0</v>
      </c>
      <c r="F16" s="169">
        <f t="shared" si="4"/>
        <v>0</v>
      </c>
      <c r="G16" s="169">
        <f t="shared" si="4"/>
        <v>0</v>
      </c>
    </row>
    <row r="17" spans="1:7" ht="18" customHeight="1" x14ac:dyDescent="0.2">
      <c r="A17" s="409"/>
      <c r="B17" s="197" t="s">
        <v>94</v>
      </c>
      <c r="C17" s="169"/>
      <c r="D17" s="169"/>
      <c r="E17" s="169"/>
      <c r="F17" s="169"/>
      <c r="G17" s="169"/>
    </row>
    <row r="18" spans="1:7" ht="18" customHeight="1" x14ac:dyDescent="0.2">
      <c r="A18" s="409"/>
      <c r="B18" s="197" t="s">
        <v>95</v>
      </c>
      <c r="C18" s="169"/>
      <c r="D18" s="169"/>
      <c r="E18" s="169"/>
      <c r="F18" s="169"/>
      <c r="G18" s="169"/>
    </row>
    <row r="19" spans="1:7" ht="18" customHeight="1" x14ac:dyDescent="0.2">
      <c r="A19" s="409"/>
      <c r="B19" s="197" t="s">
        <v>96</v>
      </c>
      <c r="C19" s="169">
        <f>SUM(C20:C21)</f>
        <v>0</v>
      </c>
      <c r="D19" s="169">
        <f>SUM(D20:D21)</f>
        <v>0</v>
      </c>
      <c r="E19" s="169">
        <f t="shared" ref="E19:G19" si="5">SUM(E20:E21)</f>
        <v>0</v>
      </c>
      <c r="F19" s="169">
        <f t="shared" si="5"/>
        <v>0</v>
      </c>
      <c r="G19" s="169">
        <f t="shared" si="5"/>
        <v>0</v>
      </c>
    </row>
    <row r="20" spans="1:7" ht="18" customHeight="1" x14ac:dyDescent="0.2">
      <c r="A20" s="409"/>
      <c r="B20" s="197" t="s">
        <v>97</v>
      </c>
      <c r="C20" s="169"/>
      <c r="D20" s="169"/>
      <c r="E20" s="169"/>
      <c r="F20" s="169"/>
      <c r="G20" s="169"/>
    </row>
    <row r="21" spans="1:7" ht="18" customHeight="1" x14ac:dyDescent="0.2">
      <c r="A21" s="409"/>
      <c r="B21" s="198" t="s">
        <v>98</v>
      </c>
      <c r="C21" s="169"/>
      <c r="D21" s="169"/>
      <c r="E21" s="169"/>
      <c r="F21" s="169"/>
      <c r="G21" s="169"/>
    </row>
    <row r="22" spans="1:7" ht="18" customHeight="1" x14ac:dyDescent="0.2">
      <c r="A22" s="409"/>
      <c r="B22" s="197" t="s">
        <v>99</v>
      </c>
      <c r="C22" s="169"/>
      <c r="D22" s="169"/>
      <c r="E22" s="169"/>
      <c r="F22" s="169"/>
      <c r="G22" s="169"/>
    </row>
    <row r="23" spans="1:7" ht="18" customHeight="1" x14ac:dyDescent="0.2">
      <c r="A23" s="409"/>
      <c r="B23" s="197" t="s">
        <v>86</v>
      </c>
      <c r="C23" s="169">
        <f>SUM(C24:C26)</f>
        <v>0</v>
      </c>
      <c r="D23" s="169">
        <f>SUM(D24:D26)</f>
        <v>0</v>
      </c>
      <c r="E23" s="169">
        <f t="shared" ref="E23:G23" si="6">SUM(E24:E26)</f>
        <v>0</v>
      </c>
      <c r="F23" s="169">
        <f t="shared" si="6"/>
        <v>0</v>
      </c>
      <c r="G23" s="169">
        <f>SUM(G24:G26)</f>
        <v>0</v>
      </c>
    </row>
    <row r="24" spans="1:7" ht="18" customHeight="1" x14ac:dyDescent="0.2">
      <c r="A24" s="409"/>
      <c r="B24" s="197" t="s">
        <v>87</v>
      </c>
      <c r="C24" s="169"/>
      <c r="D24" s="169"/>
      <c r="E24" s="169"/>
      <c r="F24" s="169"/>
      <c r="G24" s="169"/>
    </row>
    <row r="25" spans="1:7" ht="18" customHeight="1" x14ac:dyDescent="0.2">
      <c r="A25" s="409"/>
      <c r="B25" s="197" t="s">
        <v>88</v>
      </c>
      <c r="C25" s="169"/>
      <c r="D25" s="169"/>
      <c r="E25" s="169"/>
      <c r="F25" s="169"/>
      <c r="G25" s="169"/>
    </row>
    <row r="26" spans="1:7" s="171" customFormat="1" ht="18" customHeight="1" x14ac:dyDescent="0.2">
      <c r="A26" s="409"/>
      <c r="B26" s="193" t="s">
        <v>100</v>
      </c>
      <c r="C26" s="170"/>
      <c r="D26" s="170"/>
      <c r="E26" s="170"/>
      <c r="F26" s="170"/>
      <c r="G26" s="170"/>
    </row>
    <row r="27" spans="1:7" s="171" customFormat="1" ht="18" customHeight="1" x14ac:dyDescent="0.2">
      <c r="A27" s="409"/>
      <c r="B27" s="193" t="s">
        <v>101</v>
      </c>
      <c r="C27" s="187">
        <f>SUM(C28)</f>
        <v>0</v>
      </c>
      <c r="D27" s="187">
        <f>SUM(D28)</f>
        <v>0</v>
      </c>
      <c r="E27" s="187">
        <f t="shared" ref="E27:G27" si="7">SUM(E28)</f>
        <v>0</v>
      </c>
      <c r="F27" s="187">
        <f t="shared" si="7"/>
        <v>0</v>
      </c>
      <c r="G27" s="187">
        <f t="shared" si="7"/>
        <v>0</v>
      </c>
    </row>
    <row r="28" spans="1:7" s="171" customFormat="1" ht="18" customHeight="1" x14ac:dyDescent="0.2">
      <c r="A28" s="409"/>
      <c r="B28" s="194" t="s">
        <v>102</v>
      </c>
      <c r="C28" s="172"/>
      <c r="D28" s="172"/>
      <c r="E28" s="172"/>
      <c r="F28" s="172"/>
      <c r="G28" s="172"/>
    </row>
    <row r="29" spans="1:7" s="171" customFormat="1" ht="18" customHeight="1" x14ac:dyDescent="0.2">
      <c r="A29" s="409"/>
      <c r="B29" s="194" t="s">
        <v>103</v>
      </c>
      <c r="C29" s="172"/>
      <c r="D29" s="172"/>
      <c r="E29" s="172"/>
      <c r="F29" s="172"/>
      <c r="G29" s="172"/>
    </row>
    <row r="30" spans="1:7" s="171" customFormat="1" ht="18" customHeight="1" x14ac:dyDescent="0.2">
      <c r="A30" s="409"/>
      <c r="B30" s="194" t="s">
        <v>104</v>
      </c>
      <c r="C30" s="172"/>
      <c r="D30" s="172"/>
      <c r="E30" s="172"/>
      <c r="F30" s="172"/>
      <c r="G30" s="172"/>
    </row>
    <row r="31" spans="1:7" s="171" customFormat="1" ht="18" customHeight="1" thickBot="1" x14ac:dyDescent="0.25">
      <c r="A31" s="409"/>
      <c r="B31" s="195" t="s">
        <v>105</v>
      </c>
      <c r="C31" s="182"/>
      <c r="D31" s="182"/>
      <c r="E31" s="182"/>
      <c r="F31" s="182"/>
      <c r="G31" s="182"/>
    </row>
    <row r="32" spans="1:7" s="171" customFormat="1" ht="18" customHeight="1" x14ac:dyDescent="0.2">
      <c r="A32" s="262"/>
      <c r="B32" s="258" t="s">
        <v>255</v>
      </c>
      <c r="C32" s="259"/>
      <c r="D32" s="259"/>
      <c r="E32" s="259"/>
      <c r="F32" s="259"/>
      <c r="G32" s="259"/>
    </row>
    <row r="33" spans="1:17" ht="18" customHeight="1" x14ac:dyDescent="0.2">
      <c r="A33" s="173" t="s">
        <v>108</v>
      </c>
      <c r="B33" s="174"/>
      <c r="C33" s="188">
        <f>SUM(C34,C41,C64)</f>
        <v>0</v>
      </c>
      <c r="D33" s="188">
        <f t="shared" ref="D33:G33" si="8">SUM(D34,D41,D64)</f>
        <v>0</v>
      </c>
      <c r="E33" s="188">
        <f t="shared" si="8"/>
        <v>0</v>
      </c>
      <c r="F33" s="188">
        <f t="shared" si="8"/>
        <v>0</v>
      </c>
      <c r="G33" s="188">
        <f t="shared" si="8"/>
        <v>0</v>
      </c>
    </row>
    <row r="34" spans="1:17" ht="18" customHeight="1" thickBot="1" x14ac:dyDescent="0.25">
      <c r="A34" s="408" t="s">
        <v>106</v>
      </c>
      <c r="B34" s="263" t="s">
        <v>109</v>
      </c>
      <c r="C34" s="189">
        <f>SUM(C35:C40)</f>
        <v>0</v>
      </c>
      <c r="D34" s="189">
        <f>SUM(D35:D40)</f>
        <v>0</v>
      </c>
      <c r="E34" s="189">
        <f t="shared" ref="E34:G34" si="9">SUM(E35:E40)</f>
        <v>0</v>
      </c>
      <c r="F34" s="189">
        <f t="shared" si="9"/>
        <v>0</v>
      </c>
      <c r="G34" s="189">
        <f t="shared" si="9"/>
        <v>0</v>
      </c>
    </row>
    <row r="35" spans="1:17" s="171" customFormat="1" ht="18" customHeight="1" x14ac:dyDescent="0.2">
      <c r="A35" s="409"/>
      <c r="B35" s="191" t="s">
        <v>110</v>
      </c>
      <c r="C35" s="264"/>
      <c r="D35" s="264"/>
      <c r="E35" s="264"/>
      <c r="F35" s="264"/>
      <c r="G35" s="264"/>
    </row>
    <row r="36" spans="1:17" s="171" customFormat="1" ht="18" customHeight="1" x14ac:dyDescent="0.2">
      <c r="A36" s="409"/>
      <c r="B36" s="193" t="s">
        <v>111</v>
      </c>
      <c r="C36" s="175"/>
      <c r="D36" s="175"/>
      <c r="E36" s="175"/>
      <c r="F36" s="175"/>
      <c r="G36" s="175"/>
    </row>
    <row r="37" spans="1:17" s="171" customFormat="1" ht="18" customHeight="1" x14ac:dyDescent="0.2">
      <c r="A37" s="409"/>
      <c r="B37" s="193" t="s">
        <v>112</v>
      </c>
      <c r="C37" s="175"/>
      <c r="D37" s="175"/>
      <c r="E37" s="175"/>
      <c r="F37" s="175"/>
      <c r="G37" s="175"/>
    </row>
    <row r="38" spans="1:17" s="171" customFormat="1" ht="18" customHeight="1" x14ac:dyDescent="0.2">
      <c r="A38" s="409"/>
      <c r="B38" s="193" t="s">
        <v>113</v>
      </c>
      <c r="C38" s="175"/>
      <c r="D38" s="175"/>
      <c r="E38" s="175"/>
      <c r="F38" s="175"/>
      <c r="G38" s="175"/>
    </row>
    <row r="39" spans="1:17" s="171" customFormat="1" ht="18" customHeight="1" x14ac:dyDescent="0.2">
      <c r="A39" s="409"/>
      <c r="B39" s="194" t="s">
        <v>114</v>
      </c>
      <c r="C39" s="176"/>
      <c r="D39" s="176"/>
      <c r="E39" s="176"/>
      <c r="F39" s="176"/>
      <c r="G39" s="176"/>
    </row>
    <row r="40" spans="1:17" s="171" customFormat="1" ht="18" customHeight="1" thickBot="1" x14ac:dyDescent="0.25">
      <c r="A40" s="409"/>
      <c r="B40" s="195" t="s">
        <v>115</v>
      </c>
      <c r="C40" s="265"/>
      <c r="D40" s="265"/>
      <c r="E40" s="265"/>
      <c r="F40" s="265"/>
      <c r="G40" s="265"/>
    </row>
    <row r="41" spans="1:17" ht="18" customHeight="1" thickBot="1" x14ac:dyDescent="0.25">
      <c r="A41" s="409"/>
      <c r="B41" s="266" t="s">
        <v>116</v>
      </c>
      <c r="C41" s="189">
        <f>SUM(C42:C63)</f>
        <v>0</v>
      </c>
      <c r="D41" s="189">
        <f>SUM(D42:D63)</f>
        <v>0</v>
      </c>
      <c r="E41" s="189">
        <f t="shared" ref="D41:G41" si="10">SUM(E42:E63)</f>
        <v>0</v>
      </c>
      <c r="F41" s="189">
        <f t="shared" si="10"/>
        <v>0</v>
      </c>
      <c r="G41" s="189">
        <f t="shared" si="10"/>
        <v>0</v>
      </c>
      <c r="H41" s="178"/>
      <c r="I41" s="178"/>
      <c r="J41" s="178"/>
      <c r="K41" s="178"/>
      <c r="L41" s="178"/>
      <c r="M41" s="178"/>
      <c r="N41" s="178"/>
      <c r="O41" s="178"/>
      <c r="P41" s="178"/>
      <c r="Q41" s="177"/>
    </row>
    <row r="42" spans="1:17" s="171" customFormat="1" ht="18" customHeight="1" x14ac:dyDescent="0.2">
      <c r="A42" s="409"/>
      <c r="B42" s="191" t="s">
        <v>117</v>
      </c>
      <c r="C42" s="192"/>
      <c r="D42" s="192"/>
      <c r="E42" s="192"/>
      <c r="F42" s="192"/>
      <c r="G42" s="192"/>
      <c r="H42" s="179"/>
      <c r="I42" s="179"/>
      <c r="J42" s="179"/>
      <c r="K42" s="179"/>
      <c r="L42" s="179"/>
      <c r="M42" s="179"/>
      <c r="N42" s="179"/>
      <c r="O42" s="179"/>
      <c r="P42" s="179"/>
      <c r="Q42" s="180"/>
    </row>
    <row r="43" spans="1:17" s="171" customFormat="1" ht="18" customHeight="1" x14ac:dyDescent="0.2">
      <c r="A43" s="409"/>
      <c r="B43" s="197" t="s">
        <v>118</v>
      </c>
      <c r="C43" s="181"/>
      <c r="D43" s="181"/>
      <c r="E43" s="181"/>
      <c r="F43" s="181"/>
      <c r="G43" s="181"/>
      <c r="H43" s="179"/>
      <c r="I43" s="179"/>
      <c r="J43" s="179"/>
      <c r="K43" s="179"/>
      <c r="L43" s="179"/>
      <c r="M43" s="179"/>
      <c r="N43" s="179"/>
      <c r="O43" s="179"/>
      <c r="P43" s="179"/>
      <c r="Q43" s="180"/>
    </row>
    <row r="44" spans="1:17" s="171" customFormat="1" ht="18" customHeight="1" x14ac:dyDescent="0.2">
      <c r="A44" s="409"/>
      <c r="B44" s="197" t="s">
        <v>119</v>
      </c>
      <c r="C44" s="181"/>
      <c r="D44" s="181"/>
      <c r="E44" s="181"/>
      <c r="F44" s="181"/>
      <c r="G44" s="181"/>
      <c r="H44" s="179"/>
      <c r="I44" s="179"/>
      <c r="J44" s="179"/>
      <c r="K44" s="179"/>
      <c r="L44" s="179"/>
      <c r="M44" s="179"/>
      <c r="N44" s="179"/>
      <c r="O44" s="179"/>
      <c r="P44" s="179"/>
      <c r="Q44" s="180"/>
    </row>
    <row r="45" spans="1:17" s="171" customFormat="1" ht="18" customHeight="1" x14ac:dyDescent="0.2">
      <c r="A45" s="409"/>
      <c r="B45" s="193" t="s">
        <v>120</v>
      </c>
      <c r="C45" s="170"/>
      <c r="D45" s="170"/>
      <c r="E45" s="170"/>
      <c r="F45" s="170"/>
      <c r="G45" s="170"/>
      <c r="H45" s="179"/>
      <c r="I45" s="179"/>
      <c r="J45" s="179"/>
      <c r="K45" s="179"/>
      <c r="L45" s="179"/>
      <c r="M45" s="179"/>
      <c r="N45" s="179"/>
      <c r="O45" s="179"/>
      <c r="P45" s="179"/>
      <c r="Q45" s="180"/>
    </row>
    <row r="46" spans="1:17" s="171" customFormat="1" ht="18" customHeight="1" x14ac:dyDescent="0.2">
      <c r="A46" s="409"/>
      <c r="B46" s="193" t="s">
        <v>121</v>
      </c>
      <c r="C46" s="170"/>
      <c r="D46" s="170"/>
      <c r="E46" s="170"/>
      <c r="F46" s="170"/>
      <c r="G46" s="170"/>
      <c r="H46" s="179"/>
      <c r="I46" s="179"/>
      <c r="J46" s="179"/>
      <c r="K46" s="179"/>
      <c r="L46" s="179"/>
      <c r="M46" s="179"/>
      <c r="N46" s="179"/>
      <c r="O46" s="179"/>
      <c r="P46" s="179"/>
      <c r="Q46" s="180"/>
    </row>
    <row r="47" spans="1:17" s="171" customFormat="1" ht="18" customHeight="1" x14ac:dyDescent="0.2">
      <c r="A47" s="409"/>
      <c r="B47" s="193" t="s">
        <v>122</v>
      </c>
      <c r="C47" s="170"/>
      <c r="D47" s="170"/>
      <c r="E47" s="170"/>
      <c r="F47" s="170"/>
      <c r="G47" s="170"/>
      <c r="H47" s="179"/>
      <c r="I47" s="179"/>
      <c r="J47" s="179"/>
      <c r="K47" s="179"/>
      <c r="L47" s="179"/>
      <c r="M47" s="179"/>
      <c r="N47" s="179"/>
      <c r="O47" s="179"/>
      <c r="P47" s="179"/>
      <c r="Q47" s="180"/>
    </row>
    <row r="48" spans="1:17" s="171" customFormat="1" ht="18" customHeight="1" x14ac:dyDescent="0.2">
      <c r="A48" s="409"/>
      <c r="B48" s="193" t="s">
        <v>123</v>
      </c>
      <c r="C48" s="170"/>
      <c r="D48" s="170"/>
      <c r="E48" s="170"/>
      <c r="F48" s="170"/>
      <c r="G48" s="170"/>
      <c r="H48" s="179"/>
      <c r="I48" s="179"/>
      <c r="J48" s="179"/>
      <c r="K48" s="179"/>
      <c r="L48" s="179"/>
      <c r="M48" s="179"/>
      <c r="N48" s="179"/>
      <c r="O48" s="179"/>
      <c r="P48" s="179"/>
      <c r="Q48" s="180"/>
    </row>
    <row r="49" spans="1:17" s="171" customFormat="1" ht="18" customHeight="1" x14ac:dyDescent="0.2">
      <c r="A49" s="409"/>
      <c r="B49" s="193" t="s">
        <v>124</v>
      </c>
      <c r="C49" s="170"/>
      <c r="D49" s="170"/>
      <c r="E49" s="170"/>
      <c r="F49" s="170"/>
      <c r="G49" s="170"/>
      <c r="H49" s="179"/>
      <c r="I49" s="179"/>
      <c r="J49" s="179"/>
      <c r="K49" s="179"/>
      <c r="L49" s="179"/>
      <c r="M49" s="179"/>
      <c r="N49" s="179"/>
      <c r="O49" s="179"/>
      <c r="P49" s="179"/>
      <c r="Q49" s="180"/>
    </row>
    <row r="50" spans="1:17" s="171" customFormat="1" ht="18" customHeight="1" x14ac:dyDescent="0.2">
      <c r="A50" s="409"/>
      <c r="B50" s="193" t="s">
        <v>125</v>
      </c>
      <c r="C50" s="170"/>
      <c r="D50" s="170"/>
      <c r="E50" s="170"/>
      <c r="F50" s="170"/>
      <c r="G50" s="170"/>
      <c r="H50" s="179"/>
      <c r="I50" s="179"/>
      <c r="J50" s="179"/>
      <c r="K50" s="179"/>
      <c r="L50" s="179"/>
      <c r="M50" s="179"/>
      <c r="N50" s="179"/>
      <c r="O50" s="179"/>
      <c r="P50" s="179"/>
      <c r="Q50" s="180"/>
    </row>
    <row r="51" spans="1:17" s="171" customFormat="1" ht="18" customHeight="1" x14ac:dyDescent="0.2">
      <c r="A51" s="409"/>
      <c r="B51" s="193" t="s">
        <v>126</v>
      </c>
      <c r="C51" s="170"/>
      <c r="D51" s="170"/>
      <c r="E51" s="170"/>
      <c r="F51" s="170"/>
      <c r="G51" s="170"/>
      <c r="H51" s="179"/>
      <c r="I51" s="179"/>
      <c r="J51" s="179"/>
      <c r="K51" s="179"/>
      <c r="L51" s="179"/>
      <c r="M51" s="179"/>
      <c r="N51" s="179"/>
      <c r="O51" s="179"/>
      <c r="P51" s="179"/>
      <c r="Q51" s="180"/>
    </row>
    <row r="52" spans="1:17" s="171" customFormat="1" ht="18" customHeight="1" x14ac:dyDescent="0.2">
      <c r="A52" s="409"/>
      <c r="B52" s="193" t="s">
        <v>127</v>
      </c>
      <c r="C52" s="170"/>
      <c r="D52" s="170"/>
      <c r="E52" s="170"/>
      <c r="F52" s="170"/>
      <c r="G52" s="170"/>
      <c r="H52" s="179"/>
      <c r="I52" s="179"/>
      <c r="J52" s="179"/>
      <c r="K52" s="179"/>
      <c r="L52" s="179"/>
      <c r="M52" s="179"/>
      <c r="N52" s="179"/>
      <c r="O52" s="179"/>
      <c r="P52" s="179"/>
      <c r="Q52" s="180"/>
    </row>
    <row r="53" spans="1:17" s="171" customFormat="1" ht="18" customHeight="1" x14ac:dyDescent="0.2">
      <c r="A53" s="409"/>
      <c r="B53" s="267" t="s">
        <v>128</v>
      </c>
      <c r="C53" s="170"/>
      <c r="D53" s="170"/>
      <c r="E53" s="170"/>
      <c r="F53" s="170"/>
      <c r="G53" s="170"/>
      <c r="H53" s="179"/>
      <c r="I53" s="179"/>
      <c r="J53" s="179"/>
      <c r="K53" s="179"/>
      <c r="L53" s="179"/>
      <c r="M53" s="179"/>
      <c r="N53" s="179"/>
      <c r="O53" s="179"/>
      <c r="P53" s="179"/>
      <c r="Q53" s="180"/>
    </row>
    <row r="54" spans="1:17" s="171" customFormat="1" ht="18" customHeight="1" x14ac:dyDescent="0.2">
      <c r="A54" s="409"/>
      <c r="B54" s="267" t="s">
        <v>129</v>
      </c>
      <c r="C54" s="170"/>
      <c r="D54" s="170"/>
      <c r="E54" s="170"/>
      <c r="F54" s="170"/>
      <c r="G54" s="170"/>
      <c r="H54" s="179"/>
      <c r="I54" s="179"/>
      <c r="J54" s="179"/>
      <c r="K54" s="179"/>
      <c r="L54" s="179"/>
      <c r="M54" s="179"/>
      <c r="N54" s="179"/>
      <c r="O54" s="179"/>
      <c r="P54" s="179"/>
      <c r="Q54" s="180"/>
    </row>
    <row r="55" spans="1:17" s="171" customFormat="1" ht="18" customHeight="1" x14ac:dyDescent="0.2">
      <c r="A55" s="409"/>
      <c r="B55" s="193" t="s">
        <v>130</v>
      </c>
      <c r="C55" s="170"/>
      <c r="D55" s="170"/>
      <c r="E55" s="170"/>
      <c r="F55" s="170"/>
      <c r="G55" s="170"/>
      <c r="H55" s="179"/>
      <c r="I55" s="179"/>
      <c r="J55" s="179"/>
      <c r="K55" s="179"/>
      <c r="L55" s="179"/>
      <c r="M55" s="179"/>
      <c r="N55" s="179"/>
      <c r="O55" s="179"/>
      <c r="P55" s="179"/>
      <c r="Q55" s="180"/>
    </row>
    <row r="56" spans="1:17" s="171" customFormat="1" ht="18" customHeight="1" x14ac:dyDescent="0.2">
      <c r="A56" s="409"/>
      <c r="B56" s="193" t="s">
        <v>131</v>
      </c>
      <c r="C56" s="170"/>
      <c r="D56" s="170"/>
      <c r="E56" s="170"/>
      <c r="F56" s="170"/>
      <c r="G56" s="170"/>
      <c r="H56" s="179"/>
      <c r="I56" s="179"/>
      <c r="J56" s="179"/>
      <c r="K56" s="179"/>
      <c r="L56" s="179"/>
      <c r="M56" s="179"/>
      <c r="N56" s="179"/>
      <c r="O56" s="179"/>
      <c r="P56" s="179"/>
      <c r="Q56" s="180"/>
    </row>
    <row r="57" spans="1:17" s="171" customFormat="1" ht="18" customHeight="1" x14ac:dyDescent="0.2">
      <c r="A57" s="409"/>
      <c r="B57" s="193" t="s">
        <v>132</v>
      </c>
      <c r="C57" s="170"/>
      <c r="D57" s="170"/>
      <c r="E57" s="170"/>
      <c r="F57" s="170"/>
      <c r="G57" s="170"/>
      <c r="H57" s="179"/>
      <c r="I57" s="179"/>
      <c r="J57" s="179"/>
      <c r="K57" s="179"/>
      <c r="L57" s="179"/>
      <c r="M57" s="179"/>
      <c r="N57" s="179"/>
      <c r="O57" s="179"/>
      <c r="P57" s="179"/>
      <c r="Q57" s="180"/>
    </row>
    <row r="58" spans="1:17" s="171" customFormat="1" ht="18" customHeight="1" x14ac:dyDescent="0.2">
      <c r="A58" s="409"/>
      <c r="B58" s="194" t="s">
        <v>133</v>
      </c>
      <c r="C58" s="170"/>
      <c r="D58" s="170"/>
      <c r="E58" s="170"/>
      <c r="F58" s="170"/>
      <c r="G58" s="170"/>
      <c r="H58" s="179"/>
      <c r="I58" s="179"/>
      <c r="J58" s="179"/>
      <c r="K58" s="179"/>
      <c r="L58" s="179"/>
      <c r="M58" s="179"/>
      <c r="N58" s="179"/>
      <c r="O58" s="179"/>
      <c r="P58" s="179"/>
      <c r="Q58" s="180"/>
    </row>
    <row r="59" spans="1:17" s="171" customFormat="1" ht="18" customHeight="1" x14ac:dyDescent="0.2">
      <c r="A59" s="409"/>
      <c r="B59" s="194" t="s">
        <v>134</v>
      </c>
      <c r="C59" s="170"/>
      <c r="D59" s="170"/>
      <c r="E59" s="170"/>
      <c r="F59" s="170"/>
      <c r="G59" s="170"/>
      <c r="H59" s="179"/>
      <c r="I59" s="179"/>
      <c r="J59" s="179"/>
      <c r="K59" s="179"/>
      <c r="L59" s="179"/>
      <c r="M59" s="179"/>
      <c r="N59" s="179"/>
      <c r="O59" s="179"/>
      <c r="P59" s="179"/>
      <c r="Q59" s="180"/>
    </row>
    <row r="60" spans="1:17" s="171" customFormat="1" ht="18" customHeight="1" x14ac:dyDescent="0.2">
      <c r="A60" s="409"/>
      <c r="B60" s="194" t="s">
        <v>135</v>
      </c>
      <c r="C60" s="170"/>
      <c r="D60" s="170"/>
      <c r="E60" s="170"/>
      <c r="F60" s="170"/>
      <c r="G60" s="170"/>
      <c r="H60" s="179"/>
      <c r="I60" s="179"/>
      <c r="J60" s="179"/>
      <c r="K60" s="179"/>
      <c r="L60" s="179"/>
      <c r="M60" s="179"/>
      <c r="N60" s="179"/>
      <c r="O60" s="179"/>
      <c r="P60" s="179"/>
      <c r="Q60" s="180"/>
    </row>
    <row r="61" spans="1:17" s="171" customFormat="1" ht="18" customHeight="1" x14ac:dyDescent="0.2">
      <c r="A61" s="409"/>
      <c r="B61" s="194" t="s">
        <v>136</v>
      </c>
      <c r="C61" s="170"/>
      <c r="D61" s="170"/>
      <c r="E61" s="170"/>
      <c r="F61" s="170"/>
      <c r="G61" s="170"/>
      <c r="H61" s="179"/>
      <c r="I61" s="179"/>
      <c r="J61" s="179"/>
      <c r="K61" s="179"/>
      <c r="L61" s="179"/>
      <c r="M61" s="179"/>
      <c r="N61" s="179"/>
      <c r="O61" s="179"/>
      <c r="P61" s="179"/>
      <c r="Q61" s="180"/>
    </row>
    <row r="62" spans="1:17" s="171" customFormat="1" ht="18" customHeight="1" x14ac:dyDescent="0.2">
      <c r="A62" s="409"/>
      <c r="B62" s="194" t="s">
        <v>137</v>
      </c>
      <c r="C62" s="170"/>
      <c r="D62" s="170"/>
      <c r="E62" s="170"/>
      <c r="F62" s="170"/>
      <c r="G62" s="170"/>
      <c r="H62" s="179"/>
      <c r="I62" s="179"/>
      <c r="J62" s="179"/>
      <c r="K62" s="179"/>
      <c r="L62" s="179"/>
      <c r="M62" s="179"/>
      <c r="N62" s="179"/>
      <c r="O62" s="179"/>
      <c r="P62" s="179"/>
      <c r="Q62" s="180"/>
    </row>
    <row r="63" spans="1:17" s="171" customFormat="1" ht="18" customHeight="1" thickBot="1" x14ac:dyDescent="0.25">
      <c r="A63" s="409"/>
      <c r="B63" s="268"/>
      <c r="C63" s="182"/>
      <c r="D63" s="182"/>
      <c r="E63" s="182"/>
      <c r="F63" s="182"/>
      <c r="G63" s="182"/>
      <c r="H63" s="179"/>
      <c r="I63" s="179"/>
      <c r="J63" s="179"/>
      <c r="K63" s="179"/>
      <c r="L63" s="179"/>
      <c r="M63" s="179"/>
      <c r="N63" s="179"/>
      <c r="O63" s="179"/>
      <c r="P63" s="179"/>
      <c r="Q63" s="180"/>
    </row>
    <row r="64" spans="1:17" ht="18" customHeight="1" thickBot="1" x14ac:dyDescent="0.25">
      <c r="A64" s="408" t="s">
        <v>106</v>
      </c>
      <c r="B64" s="269" t="s">
        <v>138</v>
      </c>
      <c r="C64" s="189">
        <f>SUM(C65+C66+C67+C68+C69+C70+C71+C72+C73+C74+C75+C76+C77+C78+C79+C80+C81+C82+C83+C84+C85+C86+C87+C88)</f>
        <v>0</v>
      </c>
      <c r="D64" s="189">
        <f t="shared" ref="D64:F64" si="11">SUM(D65+D66+D67+D68+D69+D70+D71+D72+D73+D74+D75+D76+D77+D78+D79+D80+D81+D82+D83+D84+D85+D86+D87+D88)</f>
        <v>0</v>
      </c>
      <c r="E64" s="189">
        <f t="shared" si="11"/>
        <v>0</v>
      </c>
      <c r="F64" s="189">
        <f t="shared" si="11"/>
        <v>0</v>
      </c>
      <c r="G64" s="189">
        <f>SUM(G65+G66+G67+G68+G69+G70+G71+G72+G73+G74+G75+G76+G77+G78+G79+G80+G81+G82+G83+G84+G85+G86+G87+G88)</f>
        <v>0</v>
      </c>
      <c r="H64" s="177"/>
      <c r="I64" s="177"/>
      <c r="J64" s="177"/>
      <c r="K64" s="177"/>
      <c r="L64" s="177"/>
      <c r="M64" s="177"/>
      <c r="N64" s="177"/>
      <c r="O64" s="177"/>
      <c r="P64" s="177"/>
      <c r="Q64" s="177"/>
    </row>
    <row r="65" spans="1:17" s="171" customFormat="1" ht="18" customHeight="1" x14ac:dyDescent="0.2">
      <c r="A65" s="409"/>
      <c r="B65" s="191" t="s">
        <v>139</v>
      </c>
      <c r="C65" s="192"/>
      <c r="D65" s="192"/>
      <c r="E65" s="192"/>
      <c r="F65" s="192"/>
      <c r="G65" s="192"/>
      <c r="H65" s="180"/>
      <c r="I65" s="180"/>
      <c r="J65" s="180"/>
      <c r="K65" s="180"/>
      <c r="L65" s="180"/>
      <c r="M65" s="180"/>
      <c r="N65" s="180"/>
      <c r="O65" s="180"/>
      <c r="P65" s="180"/>
      <c r="Q65" s="180"/>
    </row>
    <row r="66" spans="1:17" s="171" customFormat="1" ht="18" customHeight="1" x14ac:dyDescent="0.2">
      <c r="A66" s="409"/>
      <c r="B66" s="193" t="s">
        <v>140</v>
      </c>
      <c r="C66" s="170"/>
      <c r="D66" s="170"/>
      <c r="E66" s="170"/>
      <c r="F66" s="170"/>
      <c r="G66" s="170"/>
    </row>
    <row r="67" spans="1:17" s="171" customFormat="1" ht="18" customHeight="1" x14ac:dyDescent="0.2">
      <c r="A67" s="409"/>
      <c r="B67" s="193" t="s">
        <v>141</v>
      </c>
      <c r="C67" s="170"/>
      <c r="D67" s="170"/>
      <c r="E67" s="170"/>
      <c r="F67" s="170"/>
      <c r="G67" s="170"/>
    </row>
    <row r="68" spans="1:17" s="171" customFormat="1" ht="18" customHeight="1" x14ac:dyDescent="0.2">
      <c r="A68" s="409"/>
      <c r="B68" s="193" t="s">
        <v>142</v>
      </c>
      <c r="C68" s="170"/>
      <c r="D68" s="170"/>
      <c r="E68" s="170"/>
      <c r="F68" s="170"/>
      <c r="G68" s="170"/>
    </row>
    <row r="69" spans="1:17" s="171" customFormat="1" ht="18" customHeight="1" x14ac:dyDescent="0.2">
      <c r="A69" s="409"/>
      <c r="B69" s="193" t="s">
        <v>143</v>
      </c>
      <c r="C69" s="170"/>
      <c r="D69" s="170"/>
      <c r="E69" s="170"/>
      <c r="F69" s="170"/>
      <c r="G69" s="170"/>
    </row>
    <row r="70" spans="1:17" s="171" customFormat="1" ht="18" customHeight="1" x14ac:dyDescent="0.2">
      <c r="A70" s="409"/>
      <c r="B70" s="193" t="s">
        <v>144</v>
      </c>
      <c r="C70" s="170"/>
      <c r="D70" s="170"/>
      <c r="E70" s="170"/>
      <c r="F70" s="170"/>
      <c r="G70" s="170"/>
    </row>
    <row r="71" spans="1:17" s="171" customFormat="1" ht="18" customHeight="1" x14ac:dyDescent="0.2">
      <c r="A71" s="409"/>
      <c r="B71" s="193" t="s">
        <v>128</v>
      </c>
      <c r="C71" s="170"/>
      <c r="D71" s="170"/>
      <c r="E71" s="170"/>
      <c r="F71" s="170"/>
      <c r="G71" s="170"/>
    </row>
    <row r="72" spans="1:17" s="171" customFormat="1" ht="18" customHeight="1" x14ac:dyDescent="0.2">
      <c r="A72" s="409"/>
      <c r="B72" s="193" t="s">
        <v>145</v>
      </c>
      <c r="C72" s="170"/>
      <c r="D72" s="170"/>
      <c r="E72" s="170"/>
      <c r="F72" s="170"/>
      <c r="G72" s="170"/>
    </row>
    <row r="73" spans="1:17" s="171" customFormat="1" ht="18" customHeight="1" x14ac:dyDescent="0.2">
      <c r="A73" s="409"/>
      <c r="B73" s="193" t="s">
        <v>146</v>
      </c>
      <c r="C73" s="170"/>
      <c r="D73" s="170"/>
      <c r="E73" s="170"/>
      <c r="F73" s="170"/>
      <c r="G73" s="170"/>
    </row>
    <row r="74" spans="1:17" s="171" customFormat="1" ht="18" customHeight="1" x14ac:dyDescent="0.2">
      <c r="A74" s="409"/>
      <c r="B74" s="193" t="s">
        <v>147</v>
      </c>
      <c r="C74" s="170"/>
      <c r="D74" s="170"/>
      <c r="E74" s="170"/>
      <c r="F74" s="170"/>
      <c r="G74" s="170"/>
    </row>
    <row r="75" spans="1:17" s="171" customFormat="1" ht="18" customHeight="1" x14ac:dyDescent="0.2">
      <c r="A75" s="409"/>
      <c r="B75" s="193" t="s">
        <v>148</v>
      </c>
      <c r="C75" s="170"/>
      <c r="D75" s="170"/>
      <c r="E75" s="170"/>
      <c r="F75" s="170"/>
      <c r="G75" s="170"/>
    </row>
    <row r="76" spans="1:17" s="171" customFormat="1" ht="18" customHeight="1" x14ac:dyDescent="0.2">
      <c r="A76" s="409"/>
      <c r="B76" s="194" t="s">
        <v>149</v>
      </c>
      <c r="C76" s="170"/>
      <c r="D76" s="170"/>
      <c r="E76" s="170"/>
      <c r="F76" s="170"/>
      <c r="G76" s="170"/>
    </row>
    <row r="77" spans="1:17" s="171" customFormat="1" ht="18" customHeight="1" x14ac:dyDescent="0.2">
      <c r="A77" s="409"/>
      <c r="B77" s="194" t="s">
        <v>150</v>
      </c>
      <c r="C77" s="170"/>
      <c r="D77" s="170"/>
      <c r="E77" s="170"/>
      <c r="F77" s="170"/>
      <c r="G77" s="170"/>
    </row>
    <row r="78" spans="1:17" s="171" customFormat="1" ht="18" customHeight="1" x14ac:dyDescent="0.2">
      <c r="A78" s="409"/>
      <c r="B78" s="194" t="s">
        <v>151</v>
      </c>
      <c r="C78" s="170"/>
      <c r="D78" s="170"/>
      <c r="E78" s="170"/>
      <c r="F78" s="170"/>
      <c r="G78" s="170"/>
    </row>
    <row r="79" spans="1:17" s="171" customFormat="1" ht="18" customHeight="1" x14ac:dyDescent="0.2">
      <c r="A79" s="409"/>
      <c r="B79" s="194" t="s">
        <v>131</v>
      </c>
      <c r="C79" s="170"/>
      <c r="D79" s="170"/>
      <c r="E79" s="170"/>
      <c r="F79" s="170"/>
      <c r="G79" s="170"/>
    </row>
    <row r="80" spans="1:17" s="171" customFormat="1" ht="18" customHeight="1" x14ac:dyDescent="0.2">
      <c r="A80" s="409"/>
      <c r="B80" s="194" t="s">
        <v>132</v>
      </c>
      <c r="C80" s="170"/>
      <c r="D80" s="170"/>
      <c r="E80" s="170"/>
      <c r="F80" s="170"/>
      <c r="G80" s="170"/>
    </row>
    <row r="81" spans="1:7" s="171" customFormat="1" ht="18" customHeight="1" x14ac:dyDescent="0.2">
      <c r="A81" s="409"/>
      <c r="B81" s="193" t="s">
        <v>152</v>
      </c>
      <c r="C81" s="170"/>
      <c r="D81" s="170"/>
      <c r="E81" s="170"/>
      <c r="F81" s="170"/>
      <c r="G81" s="170"/>
    </row>
    <row r="82" spans="1:7" s="171" customFormat="1" ht="18" customHeight="1" x14ac:dyDescent="0.2">
      <c r="A82" s="409"/>
      <c r="B82" s="193" t="s">
        <v>153</v>
      </c>
      <c r="C82" s="170"/>
      <c r="D82" s="170"/>
      <c r="E82" s="170"/>
      <c r="F82" s="170"/>
      <c r="G82" s="170"/>
    </row>
    <row r="83" spans="1:7" s="171" customFormat="1" ht="18" customHeight="1" x14ac:dyDescent="0.2">
      <c r="A83" s="409"/>
      <c r="B83" s="193" t="s">
        <v>154</v>
      </c>
      <c r="C83" s="170"/>
      <c r="D83" s="170"/>
      <c r="E83" s="170"/>
      <c r="F83" s="170"/>
      <c r="G83" s="170"/>
    </row>
    <row r="84" spans="1:7" s="171" customFormat="1" ht="18" customHeight="1" x14ac:dyDescent="0.2">
      <c r="A84" s="409"/>
      <c r="B84" s="193" t="s">
        <v>155</v>
      </c>
      <c r="C84" s="170"/>
      <c r="D84" s="170"/>
      <c r="E84" s="170"/>
      <c r="F84" s="170"/>
      <c r="G84" s="170"/>
    </row>
    <row r="85" spans="1:7" s="171" customFormat="1" ht="18" customHeight="1" x14ac:dyDescent="0.2">
      <c r="A85" s="409"/>
      <c r="B85" s="193" t="s">
        <v>156</v>
      </c>
      <c r="C85" s="170"/>
      <c r="D85" s="170"/>
      <c r="E85" s="170"/>
      <c r="F85" s="170"/>
      <c r="G85" s="170"/>
    </row>
    <row r="86" spans="1:7" s="171" customFormat="1" ht="18" customHeight="1" x14ac:dyDescent="0.2">
      <c r="A86" s="409"/>
      <c r="B86" s="194" t="s">
        <v>137</v>
      </c>
      <c r="C86" s="172"/>
      <c r="D86" s="172"/>
      <c r="E86" s="172"/>
      <c r="F86" s="172"/>
      <c r="G86" s="172"/>
    </row>
    <row r="87" spans="1:7" s="171" customFormat="1" ht="18" customHeight="1" x14ac:dyDescent="0.2">
      <c r="A87" s="409"/>
      <c r="B87" s="194" t="s">
        <v>81</v>
      </c>
      <c r="C87" s="172"/>
      <c r="D87" s="172"/>
      <c r="E87" s="172"/>
      <c r="F87" s="172"/>
      <c r="G87" s="172"/>
    </row>
    <row r="88" spans="1:7" s="171" customFormat="1" ht="18" customHeight="1" x14ac:dyDescent="0.2">
      <c r="A88" s="409"/>
      <c r="B88" s="194" t="s">
        <v>157</v>
      </c>
      <c r="C88" s="172">
        <f>SUM(C89:C90)</f>
        <v>0</v>
      </c>
      <c r="D88" s="172">
        <f t="shared" ref="D88:G88" si="12">SUM(D89:D90)</f>
        <v>0</v>
      </c>
      <c r="E88" s="172">
        <f t="shared" si="12"/>
        <v>0</v>
      </c>
      <c r="F88" s="172">
        <f t="shared" si="12"/>
        <v>0</v>
      </c>
      <c r="G88" s="172">
        <f t="shared" si="12"/>
        <v>0</v>
      </c>
    </row>
    <row r="89" spans="1:7" s="171" customFormat="1" ht="18" customHeight="1" x14ac:dyDescent="0.2">
      <c r="A89" s="409"/>
      <c r="B89" s="194" t="s">
        <v>158</v>
      </c>
      <c r="C89" s="172"/>
      <c r="D89" s="172"/>
      <c r="E89" s="172"/>
      <c r="F89" s="172"/>
      <c r="G89" s="172"/>
    </row>
    <row r="90" spans="1:7" s="171" customFormat="1" ht="18" customHeight="1" thickBot="1" x14ac:dyDescent="0.25">
      <c r="A90" s="410"/>
      <c r="B90" s="195" t="s">
        <v>159</v>
      </c>
      <c r="C90" s="182"/>
      <c r="D90" s="182"/>
      <c r="E90" s="182"/>
      <c r="F90" s="182"/>
      <c r="G90" s="182"/>
    </row>
    <row r="91" spans="1:7" x14ac:dyDescent="0.2">
      <c r="A91" s="262"/>
    </row>
    <row r="92" spans="1:7" ht="31.5" customHeight="1" x14ac:dyDescent="0.2">
      <c r="B92" s="183" t="s">
        <v>234</v>
      </c>
      <c r="C92" s="407">
        <f>SUM(C3:G3)</f>
        <v>-610290</v>
      </c>
      <c r="D92" s="407"/>
      <c r="E92" s="184" t="s">
        <v>33</v>
      </c>
    </row>
    <row r="94" spans="1:7" ht="31.95" customHeight="1" x14ac:dyDescent="0.2">
      <c r="B94" s="183" t="s">
        <v>235</v>
      </c>
      <c r="C94" s="407">
        <f>ROUNDDOWN(SUM(C3:G3)/5,)</f>
        <v>-122058</v>
      </c>
      <c r="D94" s="407"/>
      <c r="E94" s="184" t="s">
        <v>33</v>
      </c>
    </row>
  </sheetData>
  <mergeCells count="6">
    <mergeCell ref="A2:B2"/>
    <mergeCell ref="C94:D94"/>
    <mergeCell ref="C92:D92"/>
    <mergeCell ref="A5:A31"/>
    <mergeCell ref="A34:A63"/>
    <mergeCell ref="A64:A90"/>
  </mergeCells>
  <phoneticPr fontId="1"/>
  <dataValidations count="1">
    <dataValidation imeMode="off" allowBlank="1" showInputMessage="1" showErrorMessage="1" sqref="C94:E1048576 F91:G1048576 H41:P63 D91:E91 C2:C91 D1:G90"/>
  </dataValidations>
  <pageMargins left="0.70866141732283472" right="0.70866141732283472" top="0.94488188976377963" bottom="0.74803149606299213" header="0.31496062992125984" footer="0.31496062992125984"/>
  <pageSetup paperSize="9" scale="80" orientation="landscape" r:id="rId1"/>
  <headerFooter>
    <oddHeader xml:space="preserve">&amp;R
</oddHeader>
  </headerFooter>
  <rowBreaks count="2" manualBreakCount="2">
    <brk id="32" max="16383" man="1"/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0"/>
  <sheetViews>
    <sheetView view="pageBreakPreview" zoomScaleNormal="100" zoomScaleSheetLayoutView="100" workbookViewId="0">
      <pane ySplit="4" topLeftCell="A146" activePane="bottomLeft" state="frozen"/>
      <selection pane="bottomLeft" activeCell="H13" sqref="H13"/>
    </sheetView>
  </sheetViews>
  <sheetFormatPr defaultRowHeight="19.5" customHeight="1" x14ac:dyDescent="0.2"/>
  <cols>
    <col min="1" max="1" width="2.5" customWidth="1"/>
    <col min="2" max="2" width="39.59765625" bestFit="1" customWidth="1"/>
    <col min="3" max="4" width="7.796875" bestFit="1" customWidth="1"/>
    <col min="5" max="5" width="6.796875" bestFit="1" customWidth="1"/>
    <col min="6" max="6" width="9.796875" bestFit="1" customWidth="1"/>
    <col min="7" max="7" width="10" customWidth="1"/>
    <col min="8" max="8" width="12.09765625" style="204" bestFit="1" customWidth="1"/>
    <col min="9" max="9" width="11.5" bestFit="1" customWidth="1"/>
  </cols>
  <sheetData>
    <row r="1" spans="1:8" ht="19.5" customHeight="1" x14ac:dyDescent="0.2">
      <c r="H1" s="246" t="s">
        <v>231</v>
      </c>
    </row>
    <row r="2" spans="1:8" ht="19.5" customHeight="1" x14ac:dyDescent="0.2">
      <c r="A2" s="96" t="s">
        <v>233</v>
      </c>
      <c r="H2" s="205"/>
    </row>
    <row r="3" spans="1:8" ht="19.5" customHeight="1" thickBot="1" x14ac:dyDescent="0.25">
      <c r="A3" s="96"/>
      <c r="B3" t="s">
        <v>227</v>
      </c>
      <c r="H3" s="205"/>
    </row>
    <row r="4" spans="1:8" s="1" customFormat="1" ht="29.4" thickBot="1" x14ac:dyDescent="0.25">
      <c r="A4" s="411" t="s">
        <v>22</v>
      </c>
      <c r="B4" s="412"/>
      <c r="C4" s="260" t="s">
        <v>28</v>
      </c>
      <c r="D4" s="256" t="s">
        <v>30</v>
      </c>
      <c r="E4" s="256" t="s">
        <v>31</v>
      </c>
      <c r="F4" s="256" t="s">
        <v>192</v>
      </c>
      <c r="G4" s="256" t="s">
        <v>170</v>
      </c>
      <c r="H4" s="257" t="s">
        <v>24</v>
      </c>
    </row>
    <row r="5" spans="1:8" ht="18" customHeight="1" thickTop="1" x14ac:dyDescent="0.2">
      <c r="A5" s="217" t="s">
        <v>77</v>
      </c>
      <c r="B5" s="89"/>
      <c r="C5" s="206"/>
      <c r="D5" s="206"/>
      <c r="E5" s="206"/>
      <c r="F5" s="206"/>
      <c r="G5" s="206"/>
      <c r="H5" s="247">
        <f>SUM(H6,H30,H62,H86,H109,H128,H156,H159)</f>
        <v>122058000</v>
      </c>
    </row>
    <row r="6" spans="1:8" ht="18" customHeight="1" thickBot="1" x14ac:dyDescent="0.25">
      <c r="A6" s="270" t="s">
        <v>34</v>
      </c>
      <c r="B6" s="87"/>
      <c r="C6" s="209"/>
      <c r="D6" s="209"/>
      <c r="E6" s="209"/>
      <c r="F6" s="209"/>
      <c r="G6" s="209"/>
      <c r="H6" s="248">
        <f>SUM(H7:H29)</f>
        <v>122058000</v>
      </c>
    </row>
    <row r="7" spans="1:8" ht="18" customHeight="1" x14ac:dyDescent="0.2">
      <c r="A7" s="249"/>
      <c r="B7" s="213" t="s">
        <v>176</v>
      </c>
      <c r="C7" s="224"/>
      <c r="D7" s="224"/>
      <c r="E7" s="224"/>
      <c r="F7" s="224"/>
      <c r="G7" s="224"/>
      <c r="H7" s="342">
        <v>122058000</v>
      </c>
    </row>
    <row r="8" spans="1:8" ht="18" customHeight="1" x14ac:dyDescent="0.2">
      <c r="A8" s="249"/>
      <c r="B8" s="225" t="s">
        <v>160</v>
      </c>
      <c r="C8" s="366">
        <v>688</v>
      </c>
      <c r="D8" s="90">
        <v>0.96499999999999997</v>
      </c>
      <c r="E8" s="90">
        <v>10.62</v>
      </c>
      <c r="F8" s="90"/>
      <c r="G8" s="226"/>
      <c r="H8" s="216">
        <f>C8*D8*E8*F8*G8</f>
        <v>0</v>
      </c>
    </row>
    <row r="9" spans="1:8" ht="18" customHeight="1" x14ac:dyDescent="0.2">
      <c r="A9" s="249"/>
      <c r="B9" s="215" t="s">
        <v>241</v>
      </c>
      <c r="C9" s="366">
        <v>165</v>
      </c>
      <c r="D9" s="164"/>
      <c r="E9" s="90">
        <v>10.62</v>
      </c>
      <c r="F9" s="90"/>
      <c r="G9" s="226"/>
      <c r="H9" s="216">
        <f>C9*E9*F9*G9</f>
        <v>0</v>
      </c>
    </row>
    <row r="10" spans="1:8" ht="18" customHeight="1" x14ac:dyDescent="0.2">
      <c r="A10" s="249"/>
      <c r="B10" s="215" t="s">
        <v>189</v>
      </c>
      <c r="C10" s="366">
        <v>781</v>
      </c>
      <c r="D10" s="164"/>
      <c r="E10" s="90">
        <v>10.62</v>
      </c>
      <c r="F10" s="227"/>
      <c r="G10" s="226"/>
      <c r="H10" s="216">
        <f t="shared" ref="H10" si="0">C10*E10*F10*G10</f>
        <v>0</v>
      </c>
    </row>
    <row r="11" spans="1:8" ht="18" customHeight="1" x14ac:dyDescent="0.2">
      <c r="A11" s="249"/>
      <c r="B11" s="215" t="s">
        <v>163</v>
      </c>
      <c r="C11" s="366">
        <v>26</v>
      </c>
      <c r="D11" s="164"/>
      <c r="E11" s="90">
        <v>10.62</v>
      </c>
      <c r="F11" s="90"/>
      <c r="G11" s="226"/>
      <c r="H11" s="216">
        <f>C11*E11*F11*G11</f>
        <v>0</v>
      </c>
    </row>
    <row r="12" spans="1:8" ht="18" customHeight="1" x14ac:dyDescent="0.2">
      <c r="A12" s="249"/>
      <c r="B12" s="215" t="s">
        <v>164</v>
      </c>
      <c r="C12" s="366">
        <v>10</v>
      </c>
      <c r="D12" s="164"/>
      <c r="E12" s="90">
        <v>10.62</v>
      </c>
      <c r="F12" s="90"/>
      <c r="G12" s="226"/>
      <c r="H12" s="216">
        <f>C12*E12*F12*G12</f>
        <v>0</v>
      </c>
    </row>
    <row r="13" spans="1:8" ht="18" customHeight="1" x14ac:dyDescent="0.2">
      <c r="A13" s="249"/>
      <c r="B13" s="215" t="s">
        <v>190</v>
      </c>
      <c r="C13" s="366">
        <v>38</v>
      </c>
      <c r="D13" s="164"/>
      <c r="E13" s="90">
        <v>10.62</v>
      </c>
      <c r="F13" s="90"/>
      <c r="G13" s="226"/>
      <c r="H13" s="216">
        <f t="shared" ref="H12:H14" si="1">C13*E13*F13*G13</f>
        <v>0</v>
      </c>
    </row>
    <row r="14" spans="1:8" ht="18" customHeight="1" x14ac:dyDescent="0.2">
      <c r="A14" s="249"/>
      <c r="B14" s="215" t="s">
        <v>165</v>
      </c>
      <c r="C14" s="366">
        <v>43</v>
      </c>
      <c r="D14" s="164"/>
      <c r="E14" s="90">
        <v>10.62</v>
      </c>
      <c r="F14" s="90"/>
      <c r="G14" s="226"/>
      <c r="H14" s="216">
        <f t="shared" si="1"/>
        <v>0</v>
      </c>
    </row>
    <row r="15" spans="1:8" ht="18" customHeight="1" x14ac:dyDescent="0.2">
      <c r="A15" s="249"/>
      <c r="B15" s="215" t="s">
        <v>187</v>
      </c>
      <c r="C15" s="366">
        <v>320</v>
      </c>
      <c r="D15" s="90">
        <v>0.96499999999999997</v>
      </c>
      <c r="E15" s="90">
        <v>10.62</v>
      </c>
      <c r="F15" s="90"/>
      <c r="G15" s="228"/>
      <c r="H15" s="216">
        <f>C15*D15*E15*F15</f>
        <v>0</v>
      </c>
    </row>
    <row r="16" spans="1:8" ht="18" customHeight="1" x14ac:dyDescent="0.2">
      <c r="A16" s="249"/>
      <c r="B16" s="215" t="s">
        <v>188</v>
      </c>
      <c r="C16" s="366">
        <v>191</v>
      </c>
      <c r="D16" s="90">
        <v>0.96499999999999997</v>
      </c>
      <c r="E16" s="90">
        <v>10.62</v>
      </c>
      <c r="F16" s="90"/>
      <c r="G16" s="228"/>
      <c r="H16" s="216">
        <f>C16*D16*E16*F16</f>
        <v>0</v>
      </c>
    </row>
    <row r="17" spans="1:9" ht="18" customHeight="1" x14ac:dyDescent="0.2">
      <c r="A17" s="249"/>
      <c r="B17" s="215" t="s">
        <v>257</v>
      </c>
      <c r="C17" s="366">
        <v>561</v>
      </c>
      <c r="D17" s="164"/>
      <c r="E17" s="90">
        <v>10.62</v>
      </c>
      <c r="F17" s="90"/>
      <c r="G17" s="228"/>
      <c r="H17" s="216">
        <f>C17*D17*E17*F17</f>
        <v>0</v>
      </c>
    </row>
    <row r="18" spans="1:9" s="349" customFormat="1" ht="18" customHeight="1" x14ac:dyDescent="0.2">
      <c r="A18" s="357"/>
      <c r="B18" s="352" t="s">
        <v>258</v>
      </c>
      <c r="C18" s="367">
        <v>1122</v>
      </c>
      <c r="D18" s="351"/>
      <c r="E18" s="350">
        <v>10.62</v>
      </c>
      <c r="F18" s="350"/>
      <c r="G18" s="228"/>
      <c r="H18" s="353">
        <f>C18*D18*E18*F18</f>
        <v>0</v>
      </c>
    </row>
    <row r="19" spans="1:9" ht="18" customHeight="1" x14ac:dyDescent="0.2">
      <c r="A19" s="249"/>
      <c r="B19" s="215" t="s">
        <v>196</v>
      </c>
      <c r="C19" s="367">
        <v>4</v>
      </c>
      <c r="D19" s="164"/>
      <c r="E19" s="90">
        <v>10.62</v>
      </c>
      <c r="F19" s="90"/>
      <c r="G19" s="226"/>
      <c r="H19" s="216">
        <f>C19*E19*F19*G19</f>
        <v>0</v>
      </c>
    </row>
    <row r="20" spans="1:9" ht="18" customHeight="1" x14ac:dyDescent="0.2">
      <c r="A20" s="249"/>
      <c r="B20" s="215" t="s">
        <v>180</v>
      </c>
      <c r="C20" s="367">
        <v>500</v>
      </c>
      <c r="D20" s="164"/>
      <c r="E20" s="90">
        <v>10.62</v>
      </c>
      <c r="F20" s="90"/>
      <c r="G20" s="354"/>
      <c r="H20" s="216">
        <f>C20*E20*F20*G20</f>
        <v>0</v>
      </c>
    </row>
    <row r="21" spans="1:9" ht="18" customHeight="1" x14ac:dyDescent="0.2">
      <c r="A21" s="249"/>
      <c r="B21" s="215" t="s">
        <v>168</v>
      </c>
      <c r="C21" s="366">
        <v>27</v>
      </c>
      <c r="D21" s="164"/>
      <c r="E21" s="90">
        <v>10.62</v>
      </c>
      <c r="F21" s="90"/>
      <c r="G21" s="226"/>
      <c r="H21" s="216">
        <f>C21*E21*F21*G21</f>
        <v>0</v>
      </c>
    </row>
    <row r="22" spans="1:9" ht="18" customHeight="1" x14ac:dyDescent="0.2">
      <c r="A22" s="249"/>
      <c r="B22" s="215" t="s">
        <v>169</v>
      </c>
      <c r="C22" s="366">
        <v>12</v>
      </c>
      <c r="D22" s="164"/>
      <c r="E22" s="90">
        <v>10.62</v>
      </c>
      <c r="F22" s="90"/>
      <c r="G22" s="226"/>
      <c r="H22" s="216">
        <f>C22*E22*F22*G22</f>
        <v>0</v>
      </c>
      <c r="I22" s="204"/>
    </row>
    <row r="23" spans="1:9" s="349" customFormat="1" ht="18" customHeight="1" x14ac:dyDescent="0.2">
      <c r="A23" s="357"/>
      <c r="B23" s="352" t="s">
        <v>259</v>
      </c>
      <c r="C23" s="366">
        <v>44</v>
      </c>
      <c r="D23" s="351"/>
      <c r="E23" s="350">
        <v>10.62</v>
      </c>
      <c r="F23" s="350"/>
      <c r="G23" s="354"/>
      <c r="H23" s="353">
        <f>C23*E23*F23*G23</f>
        <v>0</v>
      </c>
      <c r="I23" s="204"/>
    </row>
    <row r="24" spans="1:9" ht="18" customHeight="1" x14ac:dyDescent="0.2">
      <c r="A24" s="249"/>
      <c r="B24" s="352" t="s">
        <v>253</v>
      </c>
      <c r="C24" s="368"/>
      <c r="D24" s="164"/>
      <c r="E24" s="164"/>
      <c r="F24" s="164"/>
      <c r="G24" s="228"/>
      <c r="H24" s="216">
        <v>0</v>
      </c>
    </row>
    <row r="25" spans="1:9" ht="18" customHeight="1" x14ac:dyDescent="0.2">
      <c r="A25" s="249"/>
      <c r="B25" s="352" t="s">
        <v>254</v>
      </c>
      <c r="C25" s="368"/>
      <c r="D25" s="164"/>
      <c r="E25" s="164"/>
      <c r="F25" s="164"/>
      <c r="G25" s="228"/>
      <c r="H25" s="216">
        <v>0</v>
      </c>
    </row>
    <row r="26" spans="1:9" ht="18" customHeight="1" x14ac:dyDescent="0.2">
      <c r="A26" s="249"/>
      <c r="B26" s="229" t="s">
        <v>207</v>
      </c>
      <c r="C26" s="367">
        <v>350</v>
      </c>
      <c r="D26" s="164"/>
      <c r="E26" s="164"/>
      <c r="F26" s="90"/>
      <c r="G26" s="226"/>
      <c r="H26" s="216">
        <f>C26*F26*G26</f>
        <v>0</v>
      </c>
    </row>
    <row r="27" spans="1:9" ht="18" customHeight="1" x14ac:dyDescent="0.2">
      <c r="A27" s="249"/>
      <c r="B27" s="229" t="s">
        <v>208</v>
      </c>
      <c r="C27" s="367">
        <v>650</v>
      </c>
      <c r="D27" s="164"/>
      <c r="E27" s="164"/>
      <c r="F27" s="90"/>
      <c r="G27" s="226"/>
      <c r="H27" s="216">
        <f t="shared" ref="H27:H28" si="2">C27*F27*G27</f>
        <v>0</v>
      </c>
    </row>
    <row r="28" spans="1:9" ht="18" customHeight="1" x14ac:dyDescent="0.2">
      <c r="A28" s="249"/>
      <c r="B28" s="229" t="s">
        <v>209</v>
      </c>
      <c r="C28" s="367">
        <v>550</v>
      </c>
      <c r="D28" s="164"/>
      <c r="E28" s="164"/>
      <c r="F28" s="90"/>
      <c r="G28" s="226"/>
      <c r="H28" s="216">
        <f t="shared" si="2"/>
        <v>0</v>
      </c>
    </row>
    <row r="29" spans="1:9" ht="18" customHeight="1" thickBot="1" x14ac:dyDescent="0.25">
      <c r="A29" s="250"/>
      <c r="B29" s="231" t="s">
        <v>210</v>
      </c>
      <c r="C29" s="369">
        <v>225</v>
      </c>
      <c r="D29" s="232"/>
      <c r="E29" s="232"/>
      <c r="F29" s="233"/>
      <c r="G29" s="234"/>
      <c r="H29" s="235">
        <f>C29*F29*G29</f>
        <v>0</v>
      </c>
    </row>
    <row r="30" spans="1:9" ht="18" customHeight="1" thickBot="1" x14ac:dyDescent="0.25">
      <c r="A30" s="348" t="s">
        <v>245</v>
      </c>
      <c r="B30" s="88"/>
      <c r="C30" s="212"/>
      <c r="D30" s="212"/>
      <c r="E30" s="212"/>
      <c r="F30" s="212"/>
      <c r="G30" s="212"/>
      <c r="H30" s="251">
        <f>SUM(H32:H61)</f>
        <v>0</v>
      </c>
    </row>
    <row r="31" spans="1:9" ht="18" customHeight="1" x14ac:dyDescent="0.2">
      <c r="A31" s="252"/>
      <c r="B31" s="213" t="s">
        <v>171</v>
      </c>
      <c r="C31" s="224"/>
      <c r="D31" s="224"/>
      <c r="E31" s="224"/>
      <c r="F31" s="224"/>
      <c r="G31" s="224"/>
      <c r="H31" s="223"/>
    </row>
    <row r="32" spans="1:9" ht="18" customHeight="1" x14ac:dyDescent="0.2">
      <c r="A32" s="252"/>
      <c r="B32" s="215" t="s">
        <v>172</v>
      </c>
      <c r="C32" s="370">
        <v>273</v>
      </c>
      <c r="D32" s="365">
        <v>0.96499999999999997</v>
      </c>
      <c r="E32" s="365">
        <v>10.66</v>
      </c>
      <c r="F32" s="365"/>
      <c r="G32" s="365"/>
      <c r="H32" s="216">
        <f>C32*D32*E32*F32*G32</f>
        <v>0</v>
      </c>
    </row>
    <row r="33" spans="1:8" ht="18" customHeight="1" x14ac:dyDescent="0.2">
      <c r="A33" s="252"/>
      <c r="B33" s="215" t="s">
        <v>173</v>
      </c>
      <c r="C33" s="366">
        <v>226</v>
      </c>
      <c r="D33" s="90">
        <v>0.96499999999999997</v>
      </c>
      <c r="E33" s="90">
        <v>10.66</v>
      </c>
      <c r="F33" s="90"/>
      <c r="G33" s="90"/>
      <c r="H33" s="216">
        <f t="shared" ref="H33:H36" si="3">C33*D33*E33*F33*G33</f>
        <v>0</v>
      </c>
    </row>
    <row r="34" spans="1:8" ht="18" customHeight="1" x14ac:dyDescent="0.2">
      <c r="A34" s="252"/>
      <c r="B34" s="215" t="s">
        <v>174</v>
      </c>
      <c r="C34" s="366">
        <v>181</v>
      </c>
      <c r="D34" s="90">
        <v>0.96499999999999997</v>
      </c>
      <c r="E34" s="90">
        <v>10.66</v>
      </c>
      <c r="F34" s="90"/>
      <c r="G34" s="90"/>
      <c r="H34" s="216">
        <f t="shared" si="3"/>
        <v>0</v>
      </c>
    </row>
    <row r="35" spans="1:8" ht="18" customHeight="1" x14ac:dyDescent="0.2">
      <c r="A35" s="252"/>
      <c r="B35" s="215" t="s">
        <v>175</v>
      </c>
      <c r="C35" s="366">
        <v>149</v>
      </c>
      <c r="D35" s="90">
        <v>0.96499999999999997</v>
      </c>
      <c r="E35" s="90">
        <v>10.66</v>
      </c>
      <c r="F35" s="90"/>
      <c r="G35" s="90"/>
      <c r="H35" s="216">
        <f t="shared" si="3"/>
        <v>0</v>
      </c>
    </row>
    <row r="36" spans="1:8" ht="18" customHeight="1" x14ac:dyDescent="0.2">
      <c r="A36" s="252"/>
      <c r="B36" s="215" t="s">
        <v>177</v>
      </c>
      <c r="C36" s="366">
        <v>39</v>
      </c>
      <c r="D36" s="90">
        <v>0.96499999999999997</v>
      </c>
      <c r="E36" s="90">
        <v>10.66</v>
      </c>
      <c r="F36" s="90"/>
      <c r="G36" s="90"/>
      <c r="H36" s="216">
        <f t="shared" si="3"/>
        <v>0</v>
      </c>
    </row>
    <row r="37" spans="1:8" ht="18" customHeight="1" x14ac:dyDescent="0.2">
      <c r="A37" s="252"/>
      <c r="B37" s="215" t="s">
        <v>186</v>
      </c>
      <c r="C37" s="366">
        <v>28</v>
      </c>
      <c r="D37" s="164"/>
      <c r="E37" s="90">
        <v>10.66</v>
      </c>
      <c r="F37" s="90"/>
      <c r="G37" s="90"/>
      <c r="H37" s="216">
        <f>C37*E37*F37*G37</f>
        <v>0</v>
      </c>
    </row>
    <row r="38" spans="1:8" ht="18" customHeight="1" x14ac:dyDescent="0.2">
      <c r="A38" s="252"/>
      <c r="B38" s="215" t="s">
        <v>260</v>
      </c>
      <c r="C38" s="366">
        <v>7</v>
      </c>
      <c r="D38" s="164"/>
      <c r="E38" s="90">
        <v>10.66</v>
      </c>
      <c r="F38" s="90"/>
      <c r="G38" s="90"/>
      <c r="H38" s="216">
        <f t="shared" ref="H38:H40" si="4">C38*E38*F38*G38</f>
        <v>0</v>
      </c>
    </row>
    <row r="39" spans="1:8" s="349" customFormat="1" ht="18" customHeight="1" x14ac:dyDescent="0.2">
      <c r="A39" s="359"/>
      <c r="B39" s="352" t="s">
        <v>261</v>
      </c>
      <c r="C39" s="366">
        <v>180</v>
      </c>
      <c r="D39" s="351"/>
      <c r="E39" s="350">
        <v>10.66</v>
      </c>
      <c r="F39" s="350"/>
      <c r="G39" s="350"/>
      <c r="H39" s="353">
        <f>C39*E39*F39*G39</f>
        <v>0</v>
      </c>
    </row>
    <row r="40" spans="1:8" ht="18" customHeight="1" x14ac:dyDescent="0.2">
      <c r="A40" s="252"/>
      <c r="B40" s="215" t="s">
        <v>179</v>
      </c>
      <c r="C40" s="366">
        <v>30</v>
      </c>
      <c r="D40" s="164"/>
      <c r="E40" s="90">
        <v>10.66</v>
      </c>
      <c r="F40" s="90"/>
      <c r="G40" s="90"/>
      <c r="H40" s="216">
        <f t="shared" si="4"/>
        <v>0</v>
      </c>
    </row>
    <row r="41" spans="1:8" ht="18" customHeight="1" x14ac:dyDescent="0.2">
      <c r="A41" s="252"/>
      <c r="B41" s="215" t="s">
        <v>187</v>
      </c>
      <c r="C41" s="366">
        <v>247</v>
      </c>
      <c r="D41" s="90">
        <v>0.96499999999999997</v>
      </c>
      <c r="E41" s="90">
        <v>10.66</v>
      </c>
      <c r="F41" s="90"/>
      <c r="G41" s="90"/>
      <c r="H41" s="216">
        <f>C41*D41*E41*F41*G41</f>
        <v>0</v>
      </c>
    </row>
    <row r="42" spans="1:8" ht="18" customHeight="1" x14ac:dyDescent="0.2">
      <c r="A42" s="252"/>
      <c r="B42" s="215" t="s">
        <v>188</v>
      </c>
      <c r="C42" s="366">
        <v>147</v>
      </c>
      <c r="D42" s="90">
        <v>0.96499999999999997</v>
      </c>
      <c r="E42" s="90">
        <v>10.66</v>
      </c>
      <c r="F42" s="90"/>
      <c r="G42" s="90"/>
      <c r="H42" s="216">
        <f>C42*D42*E42*F42*G42</f>
        <v>0</v>
      </c>
    </row>
    <row r="43" spans="1:8" ht="18" customHeight="1" x14ac:dyDescent="0.2">
      <c r="A43" s="252"/>
      <c r="B43" s="215" t="s">
        <v>262</v>
      </c>
      <c r="C43" s="366">
        <v>561</v>
      </c>
      <c r="D43" s="164"/>
      <c r="E43" s="90">
        <v>10.66</v>
      </c>
      <c r="F43" s="90"/>
      <c r="G43" s="90"/>
      <c r="H43" s="216">
        <f>C43*E43*F43*G43</f>
        <v>0</v>
      </c>
    </row>
    <row r="44" spans="1:8" ht="18" customHeight="1" x14ac:dyDescent="0.2">
      <c r="A44" s="252"/>
      <c r="B44" s="215" t="s">
        <v>263</v>
      </c>
      <c r="C44" s="371">
        <v>1122</v>
      </c>
      <c r="D44" s="164"/>
      <c r="E44" s="90">
        <v>10.66</v>
      </c>
      <c r="F44" s="90"/>
      <c r="G44" s="90"/>
      <c r="H44" s="216">
        <f>C44*E44*F44*G44</f>
        <v>0</v>
      </c>
    </row>
    <row r="45" spans="1:8" ht="18" customHeight="1" x14ac:dyDescent="0.2">
      <c r="A45" s="249"/>
      <c r="B45" s="215" t="s">
        <v>180</v>
      </c>
      <c r="C45" s="366">
        <v>500</v>
      </c>
      <c r="D45" s="164"/>
      <c r="E45" s="90">
        <v>10.66</v>
      </c>
      <c r="F45" s="90"/>
      <c r="G45" s="90"/>
      <c r="H45" s="216">
        <f>C45*E45*F45*G45</f>
        <v>0</v>
      </c>
    </row>
    <row r="46" spans="1:8" ht="18" customHeight="1" x14ac:dyDescent="0.2">
      <c r="A46" s="249"/>
      <c r="B46" s="215" t="s">
        <v>181</v>
      </c>
      <c r="C46" s="366">
        <v>120</v>
      </c>
      <c r="D46" s="164"/>
      <c r="E46" s="90">
        <v>10.66</v>
      </c>
      <c r="F46" s="90"/>
      <c r="G46" s="90"/>
      <c r="H46" s="216">
        <f>C46*E46*F46*G46</f>
        <v>0</v>
      </c>
    </row>
    <row r="47" spans="1:8" ht="18" customHeight="1" x14ac:dyDescent="0.2">
      <c r="A47" s="249"/>
      <c r="B47" s="215" t="s">
        <v>264</v>
      </c>
      <c r="C47" s="366">
        <v>12</v>
      </c>
      <c r="D47" s="164"/>
      <c r="E47" s="90">
        <v>10.66</v>
      </c>
      <c r="F47" s="90"/>
      <c r="G47" s="90"/>
      <c r="H47" s="216">
        <f>C47*D47*E47*F47*G47</f>
        <v>0</v>
      </c>
    </row>
    <row r="48" spans="1:8" s="349" customFormat="1" ht="18" customHeight="1" x14ac:dyDescent="0.2">
      <c r="A48" s="357"/>
      <c r="B48" s="352" t="s">
        <v>265</v>
      </c>
      <c r="C48" s="366">
        <v>306</v>
      </c>
      <c r="D48" s="351"/>
      <c r="E48" s="350">
        <v>10.66</v>
      </c>
      <c r="F48" s="350"/>
      <c r="G48" s="350"/>
      <c r="H48" s="353">
        <f>C48*D48*E48*F48*G48</f>
        <v>0</v>
      </c>
    </row>
    <row r="49" spans="1:9" ht="18" customHeight="1" x14ac:dyDescent="0.2">
      <c r="A49" s="249"/>
      <c r="B49" s="215" t="s">
        <v>169</v>
      </c>
      <c r="C49" s="366">
        <v>12</v>
      </c>
      <c r="D49" s="164"/>
      <c r="E49" s="90">
        <v>10.66</v>
      </c>
      <c r="F49" s="90"/>
      <c r="G49" s="90"/>
      <c r="H49" s="216">
        <f t="shared" ref="H49:H54" si="5">C49*E49*F49*G49</f>
        <v>0</v>
      </c>
    </row>
    <row r="50" spans="1:9" ht="18" customHeight="1" x14ac:dyDescent="0.2">
      <c r="A50" s="249"/>
      <c r="B50" s="215" t="s">
        <v>183</v>
      </c>
      <c r="C50" s="366">
        <v>28</v>
      </c>
      <c r="D50" s="164"/>
      <c r="E50" s="90">
        <v>10.66</v>
      </c>
      <c r="F50" s="90"/>
      <c r="G50" s="90"/>
      <c r="H50" s="216">
        <f t="shared" si="5"/>
        <v>0</v>
      </c>
    </row>
    <row r="51" spans="1:9" ht="18" customHeight="1" x14ac:dyDescent="0.2">
      <c r="A51" s="249"/>
      <c r="B51" s="373" t="s">
        <v>266</v>
      </c>
      <c r="C51" s="366">
        <v>400</v>
      </c>
      <c r="D51" s="164"/>
      <c r="E51" s="90">
        <v>10.66</v>
      </c>
      <c r="F51" s="90"/>
      <c r="G51" s="90"/>
      <c r="H51" s="216">
        <f t="shared" si="5"/>
        <v>0</v>
      </c>
    </row>
    <row r="52" spans="1:9" ht="18" customHeight="1" x14ac:dyDescent="0.2">
      <c r="A52" s="249"/>
      <c r="B52" s="374" t="s">
        <v>267</v>
      </c>
      <c r="C52" s="366">
        <v>100</v>
      </c>
      <c r="D52" s="164"/>
      <c r="E52" s="90">
        <v>10.66</v>
      </c>
      <c r="F52" s="90"/>
      <c r="G52" s="90"/>
      <c r="H52" s="216">
        <f t="shared" si="5"/>
        <v>0</v>
      </c>
    </row>
    <row r="53" spans="1:9" ht="18" customHeight="1" x14ac:dyDescent="0.2">
      <c r="A53" s="249"/>
      <c r="B53" s="374" t="s">
        <v>243</v>
      </c>
      <c r="C53" s="366">
        <v>30</v>
      </c>
      <c r="D53" s="164"/>
      <c r="E53" s="90">
        <v>10.66</v>
      </c>
      <c r="F53" s="90"/>
      <c r="G53" s="90"/>
      <c r="H53" s="216">
        <f t="shared" si="5"/>
        <v>0</v>
      </c>
    </row>
    <row r="54" spans="1:9" ht="18" customHeight="1" x14ac:dyDescent="0.2">
      <c r="A54" s="249"/>
      <c r="B54" s="374" t="s">
        <v>244</v>
      </c>
      <c r="C54" s="366">
        <v>90</v>
      </c>
      <c r="D54" s="164"/>
      <c r="E54" s="90">
        <v>10.66</v>
      </c>
      <c r="F54" s="90"/>
      <c r="G54" s="90"/>
      <c r="H54" s="216">
        <f t="shared" si="5"/>
        <v>0</v>
      </c>
    </row>
    <row r="55" spans="1:9" ht="18" customHeight="1" x14ac:dyDescent="0.2">
      <c r="A55" s="249"/>
      <c r="B55" s="215" t="s">
        <v>184</v>
      </c>
      <c r="C55" s="366">
        <v>23</v>
      </c>
      <c r="D55" s="164"/>
      <c r="E55" s="90">
        <v>10.66</v>
      </c>
      <c r="F55" s="90"/>
      <c r="G55" s="90"/>
      <c r="H55" s="216">
        <f t="shared" ref="H55" si="6">C55*E55*F55*G55</f>
        <v>0</v>
      </c>
      <c r="I55" s="204"/>
    </row>
    <row r="56" spans="1:9" ht="18" customHeight="1" x14ac:dyDescent="0.2">
      <c r="A56" s="249"/>
      <c r="B56" s="215" t="s">
        <v>253</v>
      </c>
      <c r="C56" s="372"/>
      <c r="D56" s="164"/>
      <c r="E56" s="164"/>
      <c r="F56" s="164"/>
      <c r="G56" s="164"/>
      <c r="H56" s="216">
        <v>0</v>
      </c>
    </row>
    <row r="57" spans="1:9" s="349" customFormat="1" ht="18" customHeight="1" x14ac:dyDescent="0.2">
      <c r="A57" s="357"/>
      <c r="B57" s="352" t="s">
        <v>254</v>
      </c>
      <c r="C57" s="372"/>
      <c r="D57" s="351"/>
      <c r="E57" s="351"/>
      <c r="F57" s="351"/>
      <c r="G57" s="351"/>
      <c r="H57" s="353">
        <v>0</v>
      </c>
    </row>
    <row r="58" spans="1:9" ht="18" customHeight="1" x14ac:dyDescent="0.2">
      <c r="A58" s="249"/>
      <c r="B58" s="229" t="s">
        <v>207</v>
      </c>
      <c r="C58" s="367">
        <v>350</v>
      </c>
      <c r="D58" s="164"/>
      <c r="E58" s="164"/>
      <c r="F58" s="90"/>
      <c r="G58" s="226"/>
      <c r="H58" s="216">
        <f>C58*F58*G58</f>
        <v>0</v>
      </c>
    </row>
    <row r="59" spans="1:9" ht="18" customHeight="1" x14ac:dyDescent="0.2">
      <c r="A59" s="249"/>
      <c r="B59" s="229" t="s">
        <v>208</v>
      </c>
      <c r="C59" s="367">
        <v>650</v>
      </c>
      <c r="D59" s="164"/>
      <c r="E59" s="164"/>
      <c r="F59" s="90"/>
      <c r="G59" s="226"/>
      <c r="H59" s="216">
        <f t="shared" ref="H59:H61" si="7">C59*F59*G59</f>
        <v>0</v>
      </c>
    </row>
    <row r="60" spans="1:9" ht="18" customHeight="1" x14ac:dyDescent="0.2">
      <c r="A60" s="249"/>
      <c r="B60" s="229" t="s">
        <v>209</v>
      </c>
      <c r="C60" s="367">
        <v>550</v>
      </c>
      <c r="D60" s="164"/>
      <c r="E60" s="164"/>
      <c r="F60" s="90"/>
      <c r="G60" s="226"/>
      <c r="H60" s="216">
        <f t="shared" si="7"/>
        <v>0</v>
      </c>
    </row>
    <row r="61" spans="1:9" ht="18" customHeight="1" thickBot="1" x14ac:dyDescent="0.25">
      <c r="A61" s="250"/>
      <c r="B61" s="231" t="s">
        <v>210</v>
      </c>
      <c r="C61" s="369">
        <v>225</v>
      </c>
      <c r="D61" s="232"/>
      <c r="E61" s="232"/>
      <c r="F61" s="233"/>
      <c r="G61" s="234"/>
      <c r="H61" s="235">
        <f t="shared" si="7"/>
        <v>0</v>
      </c>
    </row>
    <row r="62" spans="1:9" ht="18" customHeight="1" thickBot="1" x14ac:dyDescent="0.25">
      <c r="A62" s="348" t="s">
        <v>246</v>
      </c>
      <c r="B62" s="344"/>
      <c r="C62" s="220"/>
      <c r="D62" s="88"/>
      <c r="E62" s="88"/>
      <c r="F62" s="88"/>
      <c r="G62" s="221"/>
      <c r="H62" s="251">
        <f>SUM(H63:H85)</f>
        <v>0</v>
      </c>
    </row>
    <row r="63" spans="1:9" ht="18" customHeight="1" x14ac:dyDescent="0.2">
      <c r="A63" s="252"/>
      <c r="B63" s="213" t="s">
        <v>185</v>
      </c>
      <c r="C63" s="375">
        <v>221</v>
      </c>
      <c r="D63" s="207">
        <v>0.96499999999999997</v>
      </c>
      <c r="E63" s="207">
        <v>10.66</v>
      </c>
      <c r="F63" s="207"/>
      <c r="G63" s="207"/>
      <c r="H63" s="214">
        <f t="shared" ref="H63" si="8">C63*D63*E63*F63*G63</f>
        <v>0</v>
      </c>
    </row>
    <row r="64" spans="1:9" ht="18" customHeight="1" x14ac:dyDescent="0.2">
      <c r="A64" s="252"/>
      <c r="B64" s="215" t="s">
        <v>161</v>
      </c>
      <c r="C64" s="366">
        <v>53</v>
      </c>
      <c r="D64" s="164"/>
      <c r="E64" s="90">
        <v>10.66</v>
      </c>
      <c r="F64" s="90"/>
      <c r="G64" s="226"/>
      <c r="H64" s="216">
        <f>C64*E64*F64*G64</f>
        <v>0</v>
      </c>
    </row>
    <row r="65" spans="1:8" ht="18" customHeight="1" x14ac:dyDescent="0.2">
      <c r="A65" s="252"/>
      <c r="B65" s="215" t="s">
        <v>162</v>
      </c>
      <c r="C65" s="366">
        <v>63</v>
      </c>
      <c r="D65" s="164"/>
      <c r="E65" s="90">
        <v>10.66</v>
      </c>
      <c r="F65" s="90"/>
      <c r="G65" s="226"/>
      <c r="H65" s="216">
        <f t="shared" ref="H65:H70" si="9">C65*E65*F65*G65</f>
        <v>0</v>
      </c>
    </row>
    <row r="66" spans="1:8" ht="18" customHeight="1" x14ac:dyDescent="0.2">
      <c r="A66" s="252"/>
      <c r="B66" s="215" t="s">
        <v>189</v>
      </c>
      <c r="C66" s="366">
        <v>250</v>
      </c>
      <c r="D66" s="164"/>
      <c r="E66" s="90">
        <v>10.66</v>
      </c>
      <c r="F66" s="227"/>
      <c r="G66" s="226"/>
      <c r="H66" s="216">
        <f t="shared" si="9"/>
        <v>0</v>
      </c>
    </row>
    <row r="67" spans="1:8" ht="18" customHeight="1" x14ac:dyDescent="0.2">
      <c r="A67" s="252"/>
      <c r="B67" s="215" t="s">
        <v>163</v>
      </c>
      <c r="C67" s="366">
        <v>8</v>
      </c>
      <c r="D67" s="164"/>
      <c r="E67" s="90">
        <v>10.66</v>
      </c>
      <c r="F67" s="90"/>
      <c r="G67" s="226"/>
      <c r="H67" s="216">
        <f t="shared" si="9"/>
        <v>0</v>
      </c>
    </row>
    <row r="68" spans="1:8" ht="18" customHeight="1" x14ac:dyDescent="0.2">
      <c r="A68" s="252"/>
      <c r="B68" s="215" t="s">
        <v>164</v>
      </c>
      <c r="C68" s="366">
        <v>3</v>
      </c>
      <c r="D68" s="164"/>
      <c r="E68" s="90">
        <v>10.66</v>
      </c>
      <c r="F68" s="90"/>
      <c r="G68" s="226"/>
      <c r="H68" s="216">
        <f t="shared" si="9"/>
        <v>0</v>
      </c>
    </row>
    <row r="69" spans="1:8" ht="18" customHeight="1" x14ac:dyDescent="0.2">
      <c r="A69" s="252"/>
      <c r="B69" s="215" t="s">
        <v>190</v>
      </c>
      <c r="C69" s="366">
        <v>12</v>
      </c>
      <c r="D69" s="164"/>
      <c r="E69" s="90">
        <v>10.66</v>
      </c>
      <c r="F69" s="90"/>
      <c r="G69" s="226"/>
      <c r="H69" s="216">
        <f t="shared" si="9"/>
        <v>0</v>
      </c>
    </row>
    <row r="70" spans="1:8" ht="18" customHeight="1" x14ac:dyDescent="0.2">
      <c r="A70" s="252"/>
      <c r="B70" s="215" t="s">
        <v>165</v>
      </c>
      <c r="C70" s="366">
        <v>14</v>
      </c>
      <c r="D70" s="164"/>
      <c r="E70" s="90">
        <v>10.66</v>
      </c>
      <c r="F70" s="90"/>
      <c r="G70" s="226"/>
      <c r="H70" s="216">
        <f t="shared" si="9"/>
        <v>0</v>
      </c>
    </row>
    <row r="71" spans="1:8" ht="18" customHeight="1" x14ac:dyDescent="0.2">
      <c r="A71" s="252"/>
      <c r="B71" s="215" t="s">
        <v>187</v>
      </c>
      <c r="C71" s="366">
        <v>102</v>
      </c>
      <c r="D71" s="90">
        <v>0.96499999999999997</v>
      </c>
      <c r="E71" s="90">
        <v>10.66</v>
      </c>
      <c r="F71" s="90"/>
      <c r="G71" s="228"/>
      <c r="H71" s="216">
        <f>C71*D71*E71*F71</f>
        <v>0</v>
      </c>
    </row>
    <row r="72" spans="1:8" ht="18" customHeight="1" x14ac:dyDescent="0.2">
      <c r="A72" s="252"/>
      <c r="B72" s="215" t="s">
        <v>188</v>
      </c>
      <c r="C72" s="366">
        <v>61</v>
      </c>
      <c r="D72" s="90">
        <v>0.96499999999999997</v>
      </c>
      <c r="E72" s="90">
        <v>10.66</v>
      </c>
      <c r="F72" s="90"/>
      <c r="G72" s="228"/>
      <c r="H72" s="216">
        <f>C72*D72*E72*F72</f>
        <v>0</v>
      </c>
    </row>
    <row r="73" spans="1:8" ht="18" customHeight="1" x14ac:dyDescent="0.2">
      <c r="A73" s="252"/>
      <c r="B73" s="373" t="s">
        <v>268</v>
      </c>
      <c r="C73" s="366">
        <v>180</v>
      </c>
      <c r="D73" s="164"/>
      <c r="E73" s="90">
        <v>10.66</v>
      </c>
      <c r="F73" s="90"/>
      <c r="G73" s="228"/>
      <c r="H73" s="216">
        <f>C73*E73*F73*G73</f>
        <v>0</v>
      </c>
    </row>
    <row r="74" spans="1:8" ht="18" customHeight="1" x14ac:dyDescent="0.2">
      <c r="A74" s="252"/>
      <c r="B74" s="374" t="s">
        <v>258</v>
      </c>
      <c r="C74" s="366">
        <v>359</v>
      </c>
      <c r="D74" s="164"/>
      <c r="E74" s="90">
        <v>10.66</v>
      </c>
      <c r="F74" s="90"/>
      <c r="G74" s="228"/>
      <c r="H74" s="216">
        <f>C74*E74*F74*G74</f>
        <v>0</v>
      </c>
    </row>
    <row r="75" spans="1:8" ht="18" customHeight="1" x14ac:dyDescent="0.2">
      <c r="A75" s="252"/>
      <c r="B75" s="215" t="s">
        <v>196</v>
      </c>
      <c r="C75" s="367">
        <v>1</v>
      </c>
      <c r="D75" s="164"/>
      <c r="E75" s="90">
        <v>10.66</v>
      </c>
      <c r="F75" s="90"/>
      <c r="G75" s="226"/>
      <c r="H75" s="216">
        <f>C75*E75*F75*G75</f>
        <v>0</v>
      </c>
    </row>
    <row r="76" spans="1:8" ht="18" customHeight="1" x14ac:dyDescent="0.2">
      <c r="A76" s="252"/>
      <c r="B76" s="215" t="s">
        <v>180</v>
      </c>
      <c r="C76" s="367">
        <v>160</v>
      </c>
      <c r="D76" s="164"/>
      <c r="E76" s="90">
        <v>10.66</v>
      </c>
      <c r="F76" s="90"/>
      <c r="G76" s="226"/>
      <c r="H76" s="216">
        <f>C76*E76*F76*G76</f>
        <v>0</v>
      </c>
    </row>
    <row r="77" spans="1:8" ht="18" customHeight="1" x14ac:dyDescent="0.2">
      <c r="A77" s="252"/>
      <c r="B77" s="215" t="s">
        <v>168</v>
      </c>
      <c r="C77" s="366">
        <v>9</v>
      </c>
      <c r="D77" s="164"/>
      <c r="E77" s="90">
        <v>10.66</v>
      </c>
      <c r="F77" s="90"/>
      <c r="G77" s="226"/>
      <c r="H77" s="216">
        <f t="shared" ref="H77:H78" si="10">C77*E77*F77*G77</f>
        <v>0</v>
      </c>
    </row>
    <row r="78" spans="1:8" ht="18" customHeight="1" x14ac:dyDescent="0.2">
      <c r="A78" s="252"/>
      <c r="B78" s="215" t="s">
        <v>169</v>
      </c>
      <c r="C78" s="366">
        <v>11</v>
      </c>
      <c r="D78" s="164"/>
      <c r="E78" s="90">
        <v>10.66</v>
      </c>
      <c r="F78" s="90"/>
      <c r="G78" s="226"/>
      <c r="H78" s="216">
        <f t="shared" si="10"/>
        <v>0</v>
      </c>
    </row>
    <row r="79" spans="1:8" s="349" customFormat="1" ht="18" customHeight="1" x14ac:dyDescent="0.2">
      <c r="A79" s="359"/>
      <c r="B79" s="352" t="s">
        <v>259</v>
      </c>
      <c r="C79" s="366">
        <v>13</v>
      </c>
      <c r="D79" s="351"/>
      <c r="E79" s="350">
        <v>10.66</v>
      </c>
      <c r="F79" s="350"/>
      <c r="G79" s="354"/>
      <c r="H79" s="353">
        <f>C79*E79*F79*G79</f>
        <v>0</v>
      </c>
    </row>
    <row r="80" spans="1:8" ht="18" customHeight="1" x14ac:dyDescent="0.2">
      <c r="A80" s="252"/>
      <c r="B80" s="229" t="s">
        <v>253</v>
      </c>
      <c r="C80" s="368"/>
      <c r="D80" s="164"/>
      <c r="E80" s="164"/>
      <c r="F80" s="164"/>
      <c r="G80" s="228"/>
      <c r="H80" s="216">
        <v>0</v>
      </c>
    </row>
    <row r="81" spans="1:8" s="349" customFormat="1" ht="18" customHeight="1" x14ac:dyDescent="0.2">
      <c r="A81" s="359"/>
      <c r="B81" s="355" t="s">
        <v>254</v>
      </c>
      <c r="C81" s="368"/>
      <c r="D81" s="351"/>
      <c r="E81" s="351"/>
      <c r="F81" s="351"/>
      <c r="G81" s="228"/>
      <c r="H81" s="353">
        <v>0</v>
      </c>
    </row>
    <row r="82" spans="1:8" ht="18" customHeight="1" x14ac:dyDescent="0.2">
      <c r="A82" s="252"/>
      <c r="B82" s="229" t="s">
        <v>207</v>
      </c>
      <c r="C82" s="367">
        <v>350</v>
      </c>
      <c r="D82" s="164"/>
      <c r="E82" s="164"/>
      <c r="F82" s="90"/>
      <c r="G82" s="226"/>
      <c r="H82" s="216">
        <f>C82*F82*G82</f>
        <v>0</v>
      </c>
    </row>
    <row r="83" spans="1:8" ht="18" customHeight="1" x14ac:dyDescent="0.2">
      <c r="A83" s="252"/>
      <c r="B83" s="229" t="s">
        <v>208</v>
      </c>
      <c r="C83" s="367">
        <v>650</v>
      </c>
      <c r="D83" s="164"/>
      <c r="E83" s="164"/>
      <c r="F83" s="90"/>
      <c r="G83" s="226"/>
      <c r="H83" s="216">
        <f t="shared" ref="H83:H85" si="11">C83*F83*G83</f>
        <v>0</v>
      </c>
    </row>
    <row r="84" spans="1:8" ht="18" customHeight="1" x14ac:dyDescent="0.2">
      <c r="A84" s="252"/>
      <c r="B84" s="229" t="s">
        <v>209</v>
      </c>
      <c r="C84" s="367">
        <v>550</v>
      </c>
      <c r="D84" s="164"/>
      <c r="E84" s="164"/>
      <c r="F84" s="90"/>
      <c r="G84" s="226"/>
      <c r="H84" s="216">
        <f t="shared" si="11"/>
        <v>0</v>
      </c>
    </row>
    <row r="85" spans="1:8" ht="18" customHeight="1" thickBot="1" x14ac:dyDescent="0.25">
      <c r="A85" s="252"/>
      <c r="B85" s="231" t="s">
        <v>210</v>
      </c>
      <c r="C85" s="369">
        <v>225</v>
      </c>
      <c r="D85" s="232"/>
      <c r="E85" s="232"/>
      <c r="F85" s="233"/>
      <c r="G85" s="234"/>
      <c r="H85" s="235">
        <f t="shared" si="11"/>
        <v>0</v>
      </c>
    </row>
    <row r="86" spans="1:8" ht="18" customHeight="1" thickBot="1" x14ac:dyDescent="0.25">
      <c r="A86" s="218" t="s">
        <v>193</v>
      </c>
      <c r="B86" s="211"/>
      <c r="C86" s="236"/>
      <c r="D86" s="236"/>
      <c r="E86" s="236"/>
      <c r="F86" s="236"/>
      <c r="G86" s="236"/>
      <c r="H86" s="253">
        <f>SUM(H87:H108)</f>
        <v>0</v>
      </c>
    </row>
    <row r="87" spans="1:8" ht="18" customHeight="1" x14ac:dyDescent="0.2">
      <c r="A87" s="252"/>
      <c r="B87" s="213" t="s">
        <v>194</v>
      </c>
      <c r="C87" s="224"/>
      <c r="D87" s="224"/>
      <c r="E87" s="224"/>
      <c r="F87" s="224"/>
      <c r="G87" s="224"/>
      <c r="H87" s="223"/>
    </row>
    <row r="88" spans="1:8" ht="18" customHeight="1" x14ac:dyDescent="0.2">
      <c r="A88" s="252"/>
      <c r="B88" s="215" t="s">
        <v>172</v>
      </c>
      <c r="C88" s="371">
        <v>1039</v>
      </c>
      <c r="D88" s="90">
        <v>0.96499999999999997</v>
      </c>
      <c r="E88" s="90">
        <v>10.61</v>
      </c>
      <c r="F88" s="90"/>
      <c r="G88" s="90"/>
      <c r="H88" s="216">
        <f t="shared" ref="H88:H90" si="12">C88*D88*E88*F88*G88</f>
        <v>0</v>
      </c>
    </row>
    <row r="89" spans="1:8" ht="18" customHeight="1" x14ac:dyDescent="0.2">
      <c r="A89" s="252"/>
      <c r="B89" s="215" t="s">
        <v>173</v>
      </c>
      <c r="C89" s="366">
        <v>774</v>
      </c>
      <c r="D89" s="90">
        <v>0.96499999999999997</v>
      </c>
      <c r="E89" s="90">
        <v>10.61</v>
      </c>
      <c r="F89" s="90"/>
      <c r="G89" s="90"/>
      <c r="H89" s="216">
        <f t="shared" si="12"/>
        <v>0</v>
      </c>
    </row>
    <row r="90" spans="1:8" ht="18" customHeight="1" x14ac:dyDescent="0.2">
      <c r="A90" s="252"/>
      <c r="B90" s="215" t="s">
        <v>174</v>
      </c>
      <c r="C90" s="366">
        <v>541</v>
      </c>
      <c r="D90" s="90">
        <v>0.96499999999999997</v>
      </c>
      <c r="E90" s="90">
        <v>10.61</v>
      </c>
      <c r="F90" s="90"/>
      <c r="G90" s="90"/>
      <c r="H90" s="216">
        <f t="shared" si="12"/>
        <v>0</v>
      </c>
    </row>
    <row r="91" spans="1:8" ht="18" customHeight="1" x14ac:dyDescent="0.2">
      <c r="A91" s="252"/>
      <c r="B91" s="215" t="s">
        <v>175</v>
      </c>
      <c r="C91" s="366">
        <v>484</v>
      </c>
      <c r="D91" s="90">
        <v>0.96499999999999997</v>
      </c>
      <c r="E91" s="90">
        <v>10.61</v>
      </c>
      <c r="F91" s="90"/>
      <c r="G91" s="90"/>
      <c r="H91" s="216">
        <f>C91*D91*E91*F91*G91</f>
        <v>0</v>
      </c>
    </row>
    <row r="92" spans="1:8" ht="18" customHeight="1" x14ac:dyDescent="0.2">
      <c r="A92" s="252"/>
      <c r="B92" s="215" t="s">
        <v>206</v>
      </c>
      <c r="C92" s="366">
        <v>434</v>
      </c>
      <c r="D92" s="90">
        <v>0.96499999999999997</v>
      </c>
      <c r="E92" s="90">
        <v>10.61</v>
      </c>
      <c r="F92" s="90"/>
      <c r="G92" s="90"/>
      <c r="H92" s="216">
        <f t="shared" ref="H92:H93" si="13">C92*D92*E92*F92*G92</f>
        <v>0</v>
      </c>
    </row>
    <row r="93" spans="1:8" ht="18" customHeight="1" x14ac:dyDescent="0.2">
      <c r="A93" s="252"/>
      <c r="B93" s="215" t="s">
        <v>195</v>
      </c>
      <c r="C93" s="366">
        <v>197</v>
      </c>
      <c r="D93" s="90">
        <v>0.96499999999999997</v>
      </c>
      <c r="E93" s="90">
        <v>10.61</v>
      </c>
      <c r="F93" s="90"/>
      <c r="G93" s="90"/>
      <c r="H93" s="216">
        <f t="shared" si="13"/>
        <v>0</v>
      </c>
    </row>
    <row r="94" spans="1:8" ht="18" customHeight="1" x14ac:dyDescent="0.2">
      <c r="A94" s="252"/>
      <c r="B94" s="215" t="s">
        <v>224</v>
      </c>
      <c r="C94" s="366">
        <v>10</v>
      </c>
      <c r="D94" s="164"/>
      <c r="E94" s="90">
        <v>10.61</v>
      </c>
      <c r="F94" s="90"/>
      <c r="G94" s="90"/>
      <c r="H94" s="216">
        <f>C94*E94*F94*G94</f>
        <v>0</v>
      </c>
    </row>
    <row r="95" spans="1:8" ht="18" customHeight="1" x14ac:dyDescent="0.2">
      <c r="A95" s="252"/>
      <c r="B95" s="215" t="s">
        <v>225</v>
      </c>
      <c r="C95" s="366">
        <v>6</v>
      </c>
      <c r="D95" s="164"/>
      <c r="E95" s="90">
        <v>10.61</v>
      </c>
      <c r="F95" s="90"/>
      <c r="G95" s="90"/>
      <c r="H95" s="216">
        <f t="shared" ref="H95:H105" si="14">C95*E95*F95*G95</f>
        <v>0</v>
      </c>
    </row>
    <row r="96" spans="1:8" ht="18" customHeight="1" x14ac:dyDescent="0.2">
      <c r="A96" s="252"/>
      <c r="B96" s="215" t="s">
        <v>197</v>
      </c>
      <c r="C96" s="366">
        <v>30</v>
      </c>
      <c r="D96" s="164"/>
      <c r="E96" s="90">
        <v>10.61</v>
      </c>
      <c r="F96" s="90"/>
      <c r="G96" s="90"/>
      <c r="H96" s="216">
        <f t="shared" si="14"/>
        <v>0</v>
      </c>
    </row>
    <row r="97" spans="1:8" ht="18" customHeight="1" x14ac:dyDescent="0.2">
      <c r="A97" s="252"/>
      <c r="B97" s="215" t="s">
        <v>198</v>
      </c>
      <c r="C97" s="366">
        <v>187</v>
      </c>
      <c r="D97" s="164"/>
      <c r="E97" s="90">
        <v>10.61</v>
      </c>
      <c r="F97" s="90"/>
      <c r="G97" s="90"/>
      <c r="H97" s="216">
        <f>C97*E97*F97*G97</f>
        <v>0</v>
      </c>
    </row>
    <row r="98" spans="1:8" ht="18" customHeight="1" x14ac:dyDescent="0.2">
      <c r="A98" s="252"/>
      <c r="B98" s="215" t="s">
        <v>200</v>
      </c>
      <c r="C98" s="366">
        <v>94</v>
      </c>
      <c r="D98" s="164"/>
      <c r="E98" s="90">
        <v>10.61</v>
      </c>
      <c r="F98" s="90"/>
      <c r="G98" s="90"/>
      <c r="H98" s="216">
        <f t="shared" si="14"/>
        <v>0</v>
      </c>
    </row>
    <row r="99" spans="1:8" ht="18" customHeight="1" x14ac:dyDescent="0.2">
      <c r="A99" s="252"/>
      <c r="B99" s="215" t="s">
        <v>260</v>
      </c>
      <c r="C99" s="366">
        <v>7</v>
      </c>
      <c r="D99" s="164"/>
      <c r="E99" s="90">
        <v>10.61</v>
      </c>
      <c r="F99" s="90"/>
      <c r="G99" s="90"/>
      <c r="H99" s="216">
        <f t="shared" si="14"/>
        <v>0</v>
      </c>
    </row>
    <row r="100" spans="1:8" s="349" customFormat="1" ht="18" customHeight="1" x14ac:dyDescent="0.2">
      <c r="A100" s="359"/>
      <c r="B100" s="352" t="s">
        <v>261</v>
      </c>
      <c r="C100" s="366">
        <v>180</v>
      </c>
      <c r="D100" s="351"/>
      <c r="E100" s="350">
        <v>10.61</v>
      </c>
      <c r="F100" s="350"/>
      <c r="G100" s="350"/>
      <c r="H100" s="353">
        <f>C100*E100*F100*G100</f>
        <v>0</v>
      </c>
    </row>
    <row r="101" spans="1:8" ht="18" customHeight="1" x14ac:dyDescent="0.2">
      <c r="A101" s="252"/>
      <c r="B101" s="215" t="s">
        <v>204</v>
      </c>
      <c r="C101" s="366">
        <v>48</v>
      </c>
      <c r="D101" s="164"/>
      <c r="E101" s="90">
        <v>10.61</v>
      </c>
      <c r="F101" s="90"/>
      <c r="G101" s="90"/>
      <c r="H101" s="216">
        <f t="shared" si="14"/>
        <v>0</v>
      </c>
    </row>
    <row r="102" spans="1:8" ht="18" customHeight="1" x14ac:dyDescent="0.2">
      <c r="A102" s="252"/>
      <c r="B102" s="215" t="s">
        <v>203</v>
      </c>
      <c r="C102" s="366">
        <v>20</v>
      </c>
      <c r="D102" s="164"/>
      <c r="E102" s="90">
        <v>10.61</v>
      </c>
      <c r="F102" s="90"/>
      <c r="G102" s="90"/>
      <c r="H102" s="216">
        <f t="shared" si="14"/>
        <v>0</v>
      </c>
    </row>
    <row r="103" spans="1:8" ht="18" customHeight="1" x14ac:dyDescent="0.2">
      <c r="A103" s="252"/>
      <c r="B103" s="215" t="s">
        <v>199</v>
      </c>
      <c r="C103" s="366">
        <v>30</v>
      </c>
      <c r="D103" s="164"/>
      <c r="E103" s="90">
        <v>10.61</v>
      </c>
      <c r="F103" s="90"/>
      <c r="G103" s="90"/>
      <c r="H103" s="216">
        <f t="shared" si="14"/>
        <v>0</v>
      </c>
    </row>
    <row r="104" spans="1:8" ht="18" customHeight="1" x14ac:dyDescent="0.2">
      <c r="A104" s="252"/>
      <c r="B104" s="215" t="s">
        <v>201</v>
      </c>
      <c r="C104" s="366">
        <v>500</v>
      </c>
      <c r="D104" s="164"/>
      <c r="E104" s="90">
        <v>10.61</v>
      </c>
      <c r="F104" s="90"/>
      <c r="G104" s="90"/>
      <c r="H104" s="216">
        <f t="shared" si="14"/>
        <v>0</v>
      </c>
    </row>
    <row r="105" spans="1:8" ht="18" customHeight="1" x14ac:dyDescent="0.2">
      <c r="A105" s="252"/>
      <c r="B105" s="215" t="s">
        <v>202</v>
      </c>
      <c r="C105" s="366">
        <v>250</v>
      </c>
      <c r="D105" s="164"/>
      <c r="E105" s="90">
        <v>10.61</v>
      </c>
      <c r="F105" s="90"/>
      <c r="G105" s="90"/>
      <c r="H105" s="216">
        <f t="shared" si="14"/>
        <v>0</v>
      </c>
    </row>
    <row r="106" spans="1:8" ht="18" customHeight="1" x14ac:dyDescent="0.2">
      <c r="A106" s="252"/>
      <c r="B106" s="229" t="s">
        <v>253</v>
      </c>
      <c r="C106" s="372"/>
      <c r="D106" s="164"/>
      <c r="E106" s="164"/>
      <c r="F106" s="164"/>
      <c r="G106" s="164"/>
      <c r="H106" s="216">
        <v>0</v>
      </c>
    </row>
    <row r="107" spans="1:8" s="349" customFormat="1" ht="18" customHeight="1" x14ac:dyDescent="0.2">
      <c r="A107" s="359"/>
      <c r="B107" s="355" t="s">
        <v>254</v>
      </c>
      <c r="C107" s="372"/>
      <c r="D107" s="351"/>
      <c r="E107" s="351"/>
      <c r="F107" s="351"/>
      <c r="G107" s="351"/>
      <c r="H107" s="353">
        <v>0</v>
      </c>
    </row>
    <row r="108" spans="1:8" ht="18" customHeight="1" thickBot="1" x14ac:dyDescent="0.25">
      <c r="A108" s="252"/>
      <c r="B108" s="231" t="s">
        <v>208</v>
      </c>
      <c r="C108" s="369">
        <v>650</v>
      </c>
      <c r="D108" s="232"/>
      <c r="E108" s="232"/>
      <c r="F108" s="233"/>
      <c r="G108" s="234"/>
      <c r="H108" s="235">
        <f t="shared" ref="H108" si="15">C108*F108*G108</f>
        <v>0</v>
      </c>
    </row>
    <row r="109" spans="1:8" ht="18" customHeight="1" thickBot="1" x14ac:dyDescent="0.25">
      <c r="A109" s="376" t="s">
        <v>269</v>
      </c>
      <c r="B109" s="222"/>
      <c r="C109" s="220"/>
      <c r="D109" s="88"/>
      <c r="E109" s="88"/>
      <c r="F109" s="88"/>
      <c r="G109" s="221"/>
      <c r="H109" s="251">
        <f>SUM(H110:H127)</f>
        <v>0</v>
      </c>
    </row>
    <row r="110" spans="1:8" ht="18" customHeight="1" x14ac:dyDescent="0.2">
      <c r="A110" s="252"/>
      <c r="B110" s="356" t="s">
        <v>205</v>
      </c>
      <c r="C110" s="375">
        <v>647</v>
      </c>
      <c r="D110" s="207">
        <v>0.96499999999999997</v>
      </c>
      <c r="E110" s="207">
        <v>10.61</v>
      </c>
      <c r="F110" s="207"/>
      <c r="G110" s="207"/>
      <c r="H110" s="214">
        <f>C110*D110*E110*F110*G110</f>
        <v>0</v>
      </c>
    </row>
    <row r="111" spans="1:8" ht="18" customHeight="1" x14ac:dyDescent="0.2">
      <c r="A111" s="252"/>
      <c r="B111" s="215" t="s">
        <v>161</v>
      </c>
      <c r="C111" s="366">
        <v>155</v>
      </c>
      <c r="D111" s="164"/>
      <c r="E111" s="90">
        <v>10.61</v>
      </c>
      <c r="F111" s="90"/>
      <c r="G111" s="226"/>
      <c r="H111" s="216">
        <f>C111*E111*F111*G111</f>
        <v>0</v>
      </c>
    </row>
    <row r="112" spans="1:8" ht="18" customHeight="1" x14ac:dyDescent="0.2">
      <c r="A112" s="252"/>
      <c r="B112" s="215" t="s">
        <v>162</v>
      </c>
      <c r="C112" s="366">
        <v>186</v>
      </c>
      <c r="D112" s="164"/>
      <c r="E112" s="90">
        <v>10.61</v>
      </c>
      <c r="F112" s="90"/>
      <c r="G112" s="226"/>
      <c r="H112" s="216">
        <f t="shared" ref="H112:H124" si="16">C112*E112*F112*G112</f>
        <v>0</v>
      </c>
    </row>
    <row r="113" spans="1:8" ht="18" customHeight="1" x14ac:dyDescent="0.2">
      <c r="A113" s="252"/>
      <c r="B113" s="215" t="s">
        <v>189</v>
      </c>
      <c r="C113" s="367">
        <v>734</v>
      </c>
      <c r="D113" s="230"/>
      <c r="E113" s="227">
        <v>10.61</v>
      </c>
      <c r="F113" s="227"/>
      <c r="G113" s="226"/>
      <c r="H113" s="216">
        <f t="shared" si="16"/>
        <v>0</v>
      </c>
    </row>
    <row r="114" spans="1:8" ht="18" customHeight="1" x14ac:dyDescent="0.2">
      <c r="A114" s="252"/>
      <c r="B114" s="215" t="s">
        <v>163</v>
      </c>
      <c r="C114" s="367">
        <v>24</v>
      </c>
      <c r="D114" s="230"/>
      <c r="E114" s="227">
        <v>10.61</v>
      </c>
      <c r="F114" s="227"/>
      <c r="G114" s="226"/>
      <c r="H114" s="216">
        <f t="shared" si="16"/>
        <v>0</v>
      </c>
    </row>
    <row r="115" spans="1:8" ht="18" customHeight="1" x14ac:dyDescent="0.2">
      <c r="A115" s="252"/>
      <c r="B115" s="215" t="s">
        <v>164</v>
      </c>
      <c r="C115" s="367">
        <v>9</v>
      </c>
      <c r="D115" s="230"/>
      <c r="E115" s="227">
        <v>10.61</v>
      </c>
      <c r="F115" s="227"/>
      <c r="G115" s="226"/>
      <c r="H115" s="216">
        <f t="shared" si="16"/>
        <v>0</v>
      </c>
    </row>
    <row r="116" spans="1:8" ht="18" customHeight="1" x14ac:dyDescent="0.2">
      <c r="A116" s="252"/>
      <c r="B116" s="215" t="s">
        <v>190</v>
      </c>
      <c r="C116" s="367">
        <v>36</v>
      </c>
      <c r="D116" s="230"/>
      <c r="E116" s="227">
        <v>10.61</v>
      </c>
      <c r="F116" s="227"/>
      <c r="G116" s="226"/>
      <c r="H116" s="216">
        <f t="shared" si="16"/>
        <v>0</v>
      </c>
    </row>
    <row r="117" spans="1:8" ht="18" customHeight="1" x14ac:dyDescent="0.2">
      <c r="A117" s="252"/>
      <c r="B117" s="215" t="s">
        <v>165</v>
      </c>
      <c r="C117" s="367">
        <v>40</v>
      </c>
      <c r="D117" s="230"/>
      <c r="E117" s="227">
        <v>10.61</v>
      </c>
      <c r="F117" s="227"/>
      <c r="G117" s="226"/>
      <c r="H117" s="216">
        <f t="shared" si="16"/>
        <v>0</v>
      </c>
    </row>
    <row r="118" spans="1:8" ht="18" customHeight="1" x14ac:dyDescent="0.2">
      <c r="A118" s="252"/>
      <c r="B118" s="215" t="s">
        <v>166</v>
      </c>
      <c r="C118" s="367">
        <v>301</v>
      </c>
      <c r="D118" s="227">
        <v>0.96499999999999997</v>
      </c>
      <c r="E118" s="227">
        <v>10.61</v>
      </c>
      <c r="F118" s="227"/>
      <c r="G118" s="228"/>
      <c r="H118" s="216">
        <f>C118*D118*E118*F118</f>
        <v>0</v>
      </c>
    </row>
    <row r="119" spans="1:8" ht="18" customHeight="1" x14ac:dyDescent="0.2">
      <c r="A119" s="252"/>
      <c r="B119" s="215" t="s">
        <v>257</v>
      </c>
      <c r="C119" s="367">
        <v>527</v>
      </c>
      <c r="D119" s="230"/>
      <c r="E119" s="227">
        <v>10.61</v>
      </c>
      <c r="F119" s="227"/>
      <c r="G119" s="228"/>
      <c r="H119" s="216">
        <f t="shared" si="16"/>
        <v>0</v>
      </c>
    </row>
    <row r="120" spans="1:8" s="349" customFormat="1" ht="18" customHeight="1" x14ac:dyDescent="0.2">
      <c r="A120" s="359"/>
      <c r="B120" s="352" t="s">
        <v>258</v>
      </c>
      <c r="C120" s="367">
        <v>1055</v>
      </c>
      <c r="D120" s="230"/>
      <c r="E120" s="227">
        <v>10.61</v>
      </c>
      <c r="F120" s="227"/>
      <c r="G120" s="228"/>
      <c r="H120" s="353">
        <f>C120*E120*F120*G120</f>
        <v>0</v>
      </c>
    </row>
    <row r="121" spans="1:8" ht="18" customHeight="1" x14ac:dyDescent="0.2">
      <c r="A121" s="252"/>
      <c r="B121" s="215" t="s">
        <v>196</v>
      </c>
      <c r="C121" s="367">
        <v>4</v>
      </c>
      <c r="D121" s="230"/>
      <c r="E121" s="227">
        <v>10.61</v>
      </c>
      <c r="F121" s="227"/>
      <c r="G121" s="226"/>
      <c r="H121" s="216">
        <f t="shared" si="16"/>
        <v>0</v>
      </c>
    </row>
    <row r="122" spans="1:8" ht="18" customHeight="1" x14ac:dyDescent="0.2">
      <c r="A122" s="252"/>
      <c r="B122" s="215" t="s">
        <v>180</v>
      </c>
      <c r="C122" s="367">
        <v>470</v>
      </c>
      <c r="D122" s="230"/>
      <c r="E122" s="227">
        <v>10.61</v>
      </c>
      <c r="F122" s="227"/>
      <c r="G122" s="226"/>
      <c r="H122" s="216">
        <f t="shared" si="16"/>
        <v>0</v>
      </c>
    </row>
    <row r="123" spans="1:8" ht="18" customHeight="1" x14ac:dyDescent="0.2">
      <c r="A123" s="252"/>
      <c r="B123" s="215" t="s">
        <v>168</v>
      </c>
      <c r="C123" s="367">
        <v>25</v>
      </c>
      <c r="D123" s="230"/>
      <c r="E123" s="227">
        <v>10.61</v>
      </c>
      <c r="F123" s="227"/>
      <c r="G123" s="226"/>
      <c r="H123" s="216">
        <f t="shared" si="16"/>
        <v>0</v>
      </c>
    </row>
    <row r="124" spans="1:8" ht="18" customHeight="1" x14ac:dyDescent="0.2">
      <c r="A124" s="252"/>
      <c r="B124" s="215" t="s">
        <v>169</v>
      </c>
      <c r="C124" s="367">
        <v>11</v>
      </c>
      <c r="D124" s="230"/>
      <c r="E124" s="227">
        <v>10.61</v>
      </c>
      <c r="F124" s="227"/>
      <c r="G124" s="226"/>
      <c r="H124" s="216">
        <f t="shared" si="16"/>
        <v>0</v>
      </c>
    </row>
    <row r="125" spans="1:8" s="349" customFormat="1" ht="18" customHeight="1" x14ac:dyDescent="0.2">
      <c r="A125" s="359"/>
      <c r="B125" s="352" t="s">
        <v>259</v>
      </c>
      <c r="C125" s="367">
        <v>38</v>
      </c>
      <c r="D125" s="230"/>
      <c r="E125" s="227">
        <v>10.61</v>
      </c>
      <c r="F125" s="227"/>
      <c r="G125" s="354"/>
      <c r="H125" s="353">
        <f>C125*E125*F125*G125</f>
        <v>0</v>
      </c>
    </row>
    <row r="126" spans="1:8" ht="18" customHeight="1" x14ac:dyDescent="0.2">
      <c r="A126" s="357"/>
      <c r="B126" s="355" t="s">
        <v>253</v>
      </c>
      <c r="C126" s="368"/>
      <c r="D126" s="230"/>
      <c r="E126" s="230"/>
      <c r="F126" s="230"/>
      <c r="G126" s="228"/>
      <c r="H126" s="353">
        <v>0</v>
      </c>
    </row>
    <row r="127" spans="1:8" s="349" customFormat="1" ht="18" customHeight="1" thickBot="1" x14ac:dyDescent="0.25">
      <c r="A127" s="358"/>
      <c r="B127" s="360" t="s">
        <v>254</v>
      </c>
      <c r="C127" s="377"/>
      <c r="D127" s="361"/>
      <c r="E127" s="361"/>
      <c r="F127" s="361"/>
      <c r="G127" s="362"/>
      <c r="H127" s="363">
        <v>0</v>
      </c>
    </row>
    <row r="128" spans="1:8" ht="18" customHeight="1" thickBot="1" x14ac:dyDescent="0.25">
      <c r="A128" s="218" t="s">
        <v>213</v>
      </c>
      <c r="B128" s="219"/>
      <c r="C128" s="88"/>
      <c r="D128" s="88"/>
      <c r="E128" s="88"/>
      <c r="F128" s="88"/>
      <c r="G128" s="88"/>
      <c r="H128" s="251">
        <f>SUM(H129:H143)</f>
        <v>0</v>
      </c>
    </row>
    <row r="129" spans="1:9" ht="18" customHeight="1" x14ac:dyDescent="0.2">
      <c r="A129" s="252"/>
      <c r="B129" s="237" t="s">
        <v>212</v>
      </c>
      <c r="C129" s="224"/>
      <c r="D129" s="224"/>
      <c r="E129" s="224"/>
      <c r="F129" s="239"/>
      <c r="G129" s="224"/>
      <c r="H129" s="214"/>
      <c r="I129" s="238"/>
    </row>
    <row r="130" spans="1:9" ht="18" customHeight="1" x14ac:dyDescent="0.2">
      <c r="A130" s="252"/>
      <c r="B130" s="229" t="s">
        <v>211</v>
      </c>
      <c r="C130" s="366">
        <v>30</v>
      </c>
      <c r="D130" s="164"/>
      <c r="E130" s="90">
        <v>10.6</v>
      </c>
      <c r="F130" s="90"/>
      <c r="G130" s="90"/>
      <c r="H130" s="216">
        <f>C130*E130*F130*G130</f>
        <v>0</v>
      </c>
    </row>
    <row r="131" spans="1:9" ht="18" customHeight="1" x14ac:dyDescent="0.2">
      <c r="A131" s="252"/>
      <c r="B131" s="240" t="s">
        <v>214</v>
      </c>
      <c r="C131" s="366">
        <v>4</v>
      </c>
      <c r="D131" s="164"/>
      <c r="E131" s="90">
        <v>10.6</v>
      </c>
      <c r="F131" s="208"/>
      <c r="G131" s="164"/>
      <c r="H131" s="216">
        <f>C131*E131*F131</f>
        <v>0</v>
      </c>
    </row>
    <row r="132" spans="1:9" ht="18" customHeight="1" x14ac:dyDescent="0.2">
      <c r="A132" s="252"/>
      <c r="B132" s="240" t="s">
        <v>215</v>
      </c>
      <c r="C132" s="366">
        <v>120</v>
      </c>
      <c r="D132" s="164"/>
      <c r="E132" s="90">
        <v>10.6</v>
      </c>
      <c r="F132" s="90"/>
      <c r="G132" s="90"/>
      <c r="H132" s="216">
        <f t="shared" ref="H132:H137" si="17">C132*E132*F132*G132</f>
        <v>0</v>
      </c>
    </row>
    <row r="133" spans="1:9" ht="18" customHeight="1" x14ac:dyDescent="0.2">
      <c r="A133" s="252"/>
      <c r="B133" s="240" t="s">
        <v>216</v>
      </c>
      <c r="C133" s="366">
        <v>30</v>
      </c>
      <c r="D133" s="164"/>
      <c r="E133" s="90">
        <v>10.6</v>
      </c>
      <c r="F133" s="90"/>
      <c r="G133" s="90"/>
      <c r="H133" s="216">
        <f t="shared" si="17"/>
        <v>0</v>
      </c>
    </row>
    <row r="134" spans="1:9" ht="18" customHeight="1" x14ac:dyDescent="0.2">
      <c r="A134" s="252"/>
      <c r="B134" s="215" t="s">
        <v>178</v>
      </c>
      <c r="C134" s="366">
        <v>50</v>
      </c>
      <c r="D134" s="164"/>
      <c r="E134" s="90">
        <v>10.6</v>
      </c>
      <c r="F134" s="90"/>
      <c r="G134" s="90"/>
      <c r="H134" s="216">
        <f t="shared" si="17"/>
        <v>0</v>
      </c>
    </row>
    <row r="135" spans="1:9" ht="18" customHeight="1" x14ac:dyDescent="0.2">
      <c r="A135" s="252"/>
      <c r="B135" s="215" t="s">
        <v>218</v>
      </c>
      <c r="C135" s="366">
        <v>22</v>
      </c>
      <c r="D135" s="164"/>
      <c r="E135" s="90">
        <v>10.6</v>
      </c>
      <c r="F135" s="208"/>
      <c r="G135" s="164"/>
      <c r="H135" s="216">
        <f>C135*E135*F135</f>
        <v>0</v>
      </c>
    </row>
    <row r="136" spans="1:9" ht="18" customHeight="1" x14ac:dyDescent="0.2">
      <c r="A136" s="252"/>
      <c r="B136" s="215" t="s">
        <v>217</v>
      </c>
      <c r="C136" s="366">
        <v>48</v>
      </c>
      <c r="D136" s="164"/>
      <c r="E136" s="90">
        <v>10.6</v>
      </c>
      <c r="F136" s="208"/>
      <c r="G136" s="164"/>
      <c r="H136" s="216">
        <f>C136*E136*F136</f>
        <v>0</v>
      </c>
    </row>
    <row r="137" spans="1:9" ht="18" customHeight="1" x14ac:dyDescent="0.2">
      <c r="A137" s="252"/>
      <c r="B137" s="215" t="s">
        <v>219</v>
      </c>
      <c r="C137" s="366">
        <v>180</v>
      </c>
      <c r="D137" s="164"/>
      <c r="E137" s="90">
        <v>10.6</v>
      </c>
      <c r="F137" s="90"/>
      <c r="G137" s="90"/>
      <c r="H137" s="216">
        <f t="shared" si="17"/>
        <v>0</v>
      </c>
    </row>
    <row r="138" spans="1:9" ht="18" customHeight="1" x14ac:dyDescent="0.2">
      <c r="A138" s="252"/>
      <c r="B138" s="215" t="s">
        <v>253</v>
      </c>
      <c r="C138" s="372"/>
      <c r="D138" s="164"/>
      <c r="E138" s="164"/>
      <c r="F138" s="164"/>
      <c r="G138" s="164"/>
      <c r="H138" s="216">
        <v>0</v>
      </c>
    </row>
    <row r="139" spans="1:9" s="349" customFormat="1" ht="18" customHeight="1" x14ac:dyDescent="0.2">
      <c r="A139" s="359"/>
      <c r="B139" s="352" t="s">
        <v>254</v>
      </c>
      <c r="C139" s="372"/>
      <c r="D139" s="351"/>
      <c r="E139" s="351"/>
      <c r="F139" s="351"/>
      <c r="G139" s="351"/>
      <c r="H139" s="353">
        <v>0</v>
      </c>
    </row>
    <row r="140" spans="1:9" ht="18" customHeight="1" x14ac:dyDescent="0.2">
      <c r="A140" s="249"/>
      <c r="B140" s="229" t="s">
        <v>207</v>
      </c>
      <c r="C140" s="367">
        <v>350</v>
      </c>
      <c r="D140" s="164"/>
      <c r="E140" s="164"/>
      <c r="F140" s="90"/>
      <c r="G140" s="226"/>
      <c r="H140" s="216">
        <f>C140*F140*G140</f>
        <v>0</v>
      </c>
    </row>
    <row r="141" spans="1:9" ht="18" customHeight="1" x14ac:dyDescent="0.2">
      <c r="A141" s="249"/>
      <c r="B141" s="229" t="s">
        <v>208</v>
      </c>
      <c r="C141" s="367">
        <v>650</v>
      </c>
      <c r="D141" s="164"/>
      <c r="E141" s="164"/>
      <c r="F141" s="90"/>
      <c r="G141" s="226"/>
      <c r="H141" s="216">
        <f t="shared" ref="H141:H143" si="18">C141*F141*G141</f>
        <v>0</v>
      </c>
    </row>
    <row r="142" spans="1:9" ht="18" customHeight="1" x14ac:dyDescent="0.2">
      <c r="A142" s="249"/>
      <c r="B142" s="229" t="s">
        <v>209</v>
      </c>
      <c r="C142" s="367">
        <v>550</v>
      </c>
      <c r="D142" s="164"/>
      <c r="E142" s="164"/>
      <c r="F142" s="90"/>
      <c r="G142" s="226"/>
      <c r="H142" s="216">
        <f t="shared" si="18"/>
        <v>0</v>
      </c>
    </row>
    <row r="143" spans="1:9" ht="18" customHeight="1" thickBot="1" x14ac:dyDescent="0.25">
      <c r="A143" s="249"/>
      <c r="B143" s="231" t="s">
        <v>210</v>
      </c>
      <c r="C143" s="369">
        <v>225</v>
      </c>
      <c r="D143" s="232"/>
      <c r="E143" s="232"/>
      <c r="F143" s="233"/>
      <c r="G143" s="234"/>
      <c r="H143" s="235">
        <f t="shared" si="18"/>
        <v>0</v>
      </c>
    </row>
    <row r="144" spans="1:9" ht="18" customHeight="1" thickBot="1" x14ac:dyDescent="0.25">
      <c r="A144" s="218" t="s">
        <v>222</v>
      </c>
      <c r="B144" s="219"/>
      <c r="C144" s="88"/>
      <c r="D144" s="88"/>
      <c r="E144" s="88"/>
      <c r="F144" s="88"/>
      <c r="G144" s="88"/>
      <c r="H144" s="251">
        <f>SUM(H145:H155)</f>
        <v>0</v>
      </c>
    </row>
    <row r="145" spans="1:9" ht="18" customHeight="1" x14ac:dyDescent="0.2">
      <c r="A145" s="252"/>
      <c r="B145" s="378" t="s">
        <v>270</v>
      </c>
      <c r="C145" s="379">
        <v>573</v>
      </c>
      <c r="D145" s="207">
        <v>0.96499999999999997</v>
      </c>
      <c r="E145" s="207">
        <v>10.59</v>
      </c>
      <c r="F145" s="261"/>
      <c r="G145" s="207"/>
      <c r="H145" s="214">
        <f>C145*D145*E145*F145*G145</f>
        <v>0</v>
      </c>
      <c r="I145" s="238"/>
    </row>
    <row r="146" spans="1:9" ht="18" customHeight="1" x14ac:dyDescent="0.2">
      <c r="A146" s="252"/>
      <c r="B146" s="380" t="s">
        <v>271</v>
      </c>
      <c r="C146" s="381">
        <v>6</v>
      </c>
      <c r="D146" s="164"/>
      <c r="E146" s="90">
        <v>10.59</v>
      </c>
      <c r="F146" s="90"/>
      <c r="G146" s="90"/>
      <c r="H146" s="216">
        <f>C146*E146*F146*G146</f>
        <v>0</v>
      </c>
    </row>
    <row r="147" spans="1:9" ht="18" customHeight="1" x14ac:dyDescent="0.2">
      <c r="A147" s="252"/>
      <c r="B147" s="382" t="s">
        <v>229</v>
      </c>
      <c r="C147" s="381">
        <v>30</v>
      </c>
      <c r="D147" s="164"/>
      <c r="E147" s="90">
        <v>10.59</v>
      </c>
      <c r="F147" s="208"/>
      <c r="G147" s="90"/>
      <c r="H147" s="216">
        <f>C147*E147*F147*G147</f>
        <v>0</v>
      </c>
    </row>
    <row r="148" spans="1:9" ht="18" customHeight="1" x14ac:dyDescent="0.2">
      <c r="A148" s="252"/>
      <c r="B148" s="382" t="s">
        <v>200</v>
      </c>
      <c r="C148" s="381">
        <v>94</v>
      </c>
      <c r="D148" s="164"/>
      <c r="E148" s="90">
        <v>10.59</v>
      </c>
      <c r="F148" s="90"/>
      <c r="G148" s="90"/>
      <c r="H148" s="216">
        <f t="shared" ref="H148:H150" si="19">C148*E148*F148*G148</f>
        <v>0</v>
      </c>
    </row>
    <row r="149" spans="1:9" ht="18" customHeight="1" x14ac:dyDescent="0.2">
      <c r="A149" s="252"/>
      <c r="B149" s="382" t="s">
        <v>230</v>
      </c>
      <c r="C149" s="381">
        <v>30</v>
      </c>
      <c r="D149" s="164"/>
      <c r="E149" s="90">
        <v>10.59</v>
      </c>
      <c r="F149" s="90"/>
      <c r="G149" s="90"/>
      <c r="H149" s="216">
        <f t="shared" si="19"/>
        <v>0</v>
      </c>
    </row>
    <row r="150" spans="1:9" ht="18" customHeight="1" x14ac:dyDescent="0.2">
      <c r="A150" s="252"/>
      <c r="B150" s="374" t="s">
        <v>190</v>
      </c>
      <c r="C150" s="381">
        <v>18</v>
      </c>
      <c r="D150" s="164"/>
      <c r="E150" s="90">
        <v>10.59</v>
      </c>
      <c r="F150" s="90"/>
      <c r="G150" s="90"/>
      <c r="H150" s="216">
        <f t="shared" si="19"/>
        <v>0</v>
      </c>
    </row>
    <row r="151" spans="1:9" ht="18" customHeight="1" x14ac:dyDescent="0.2">
      <c r="A151" s="252"/>
      <c r="B151" s="215" t="s">
        <v>253</v>
      </c>
      <c r="C151" s="164"/>
      <c r="D151" s="164"/>
      <c r="E151" s="164"/>
      <c r="F151" s="164"/>
      <c r="G151" s="164"/>
      <c r="H151" s="216">
        <v>0</v>
      </c>
    </row>
    <row r="152" spans="1:9" s="349" customFormat="1" ht="18" customHeight="1" x14ac:dyDescent="0.2">
      <c r="A152" s="359"/>
      <c r="B152" s="352" t="s">
        <v>254</v>
      </c>
      <c r="C152" s="351"/>
      <c r="D152" s="351"/>
      <c r="E152" s="351"/>
      <c r="F152" s="351"/>
      <c r="G152" s="351"/>
      <c r="H152" s="353">
        <v>0</v>
      </c>
    </row>
    <row r="153" spans="1:9" ht="18" customHeight="1" x14ac:dyDescent="0.2">
      <c r="A153" s="252"/>
      <c r="B153" s="215" t="s">
        <v>207</v>
      </c>
      <c r="C153" s="366">
        <v>350</v>
      </c>
      <c r="D153" s="164"/>
      <c r="E153" s="164"/>
      <c r="F153" s="90"/>
      <c r="G153" s="90"/>
      <c r="H153" s="216">
        <f>SUM(H146:H151)*0.069</f>
        <v>0</v>
      </c>
    </row>
    <row r="154" spans="1:9" ht="18" customHeight="1" x14ac:dyDescent="0.2">
      <c r="A154" s="252"/>
      <c r="B154" s="215" t="s">
        <v>226</v>
      </c>
      <c r="C154" s="366">
        <v>650</v>
      </c>
      <c r="D154" s="164"/>
      <c r="E154" s="164"/>
      <c r="F154" s="90"/>
      <c r="G154" s="90"/>
      <c r="H154" s="216">
        <f t="shared" ref="H154:H155" si="20">C154*F154*G154</f>
        <v>0</v>
      </c>
    </row>
    <row r="155" spans="1:9" ht="18" customHeight="1" thickBot="1" x14ac:dyDescent="0.25">
      <c r="A155" s="249"/>
      <c r="B155" s="231" t="s">
        <v>209</v>
      </c>
      <c r="C155" s="369">
        <v>550</v>
      </c>
      <c r="D155" s="232"/>
      <c r="E155" s="232"/>
      <c r="F155" s="233"/>
      <c r="G155" s="234"/>
      <c r="H155" s="235">
        <f t="shared" si="20"/>
        <v>0</v>
      </c>
    </row>
    <row r="156" spans="1:9" ht="18" customHeight="1" thickBot="1" x14ac:dyDescent="0.25">
      <c r="A156" s="218" t="s">
        <v>76</v>
      </c>
      <c r="B156" s="88"/>
      <c r="C156" s="212"/>
      <c r="D156" s="212"/>
      <c r="E156" s="212"/>
      <c r="F156" s="212"/>
      <c r="G156" s="212"/>
      <c r="H156" s="251">
        <f>SUM(H157:H158)</f>
        <v>0</v>
      </c>
    </row>
    <row r="157" spans="1:9" ht="18" customHeight="1" x14ac:dyDescent="0.2">
      <c r="A157" s="252"/>
      <c r="B157" s="213" t="s">
        <v>191</v>
      </c>
      <c r="C157" s="207"/>
      <c r="D157" s="207"/>
      <c r="E157" s="207"/>
      <c r="F157" s="207"/>
      <c r="G157" s="207"/>
      <c r="H157" s="214"/>
    </row>
    <row r="158" spans="1:9" ht="18" customHeight="1" thickBot="1" x14ac:dyDescent="0.25">
      <c r="A158" s="252"/>
      <c r="B158" s="241"/>
      <c r="C158" s="233"/>
      <c r="D158" s="233"/>
      <c r="E158" s="233"/>
      <c r="F158" s="233"/>
      <c r="G158" s="233"/>
      <c r="H158" s="235">
        <f>C158*D158*E158*G158</f>
        <v>0</v>
      </c>
    </row>
    <row r="159" spans="1:9" ht="18" customHeight="1" thickBot="1" x14ac:dyDescent="0.25">
      <c r="A159" s="218" t="s">
        <v>23</v>
      </c>
      <c r="B159" s="88"/>
      <c r="C159" s="212"/>
      <c r="D159" s="212"/>
      <c r="E159" s="212"/>
      <c r="F159" s="212"/>
      <c r="G159" s="212"/>
      <c r="H159" s="251">
        <f>SUM(H160:H160)</f>
        <v>0</v>
      </c>
    </row>
    <row r="160" spans="1:9" ht="18" customHeight="1" thickBot="1" x14ac:dyDescent="0.25">
      <c r="A160" s="254"/>
      <c r="B160" s="242" t="s">
        <v>220</v>
      </c>
      <c r="C160" s="243"/>
      <c r="D160" s="244"/>
      <c r="E160" s="244"/>
      <c r="F160" s="243"/>
      <c r="G160" s="243"/>
      <c r="H160" s="245"/>
    </row>
  </sheetData>
  <mergeCells count="1">
    <mergeCell ref="A4:B4"/>
  </mergeCells>
  <phoneticPr fontId="1"/>
  <pageMargins left="0.9055118110236221" right="0.9055118110236221" top="0.74803149606299213" bottom="0.74803149606299213" header="0.31496062992125984" footer="0.31496062992125984"/>
  <pageSetup paperSize="9" scale="69" orientation="portrait" r:id="rId1"/>
  <headerFooter>
    <oddFooter>&amp;C&amp;P</oddFooter>
  </headerFooter>
  <rowBreaks count="2" manualBreakCount="2">
    <brk id="61" max="16383" man="1"/>
    <brk id="1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view="pageBreakPreview" zoomScaleNormal="100" zoomScaleSheetLayoutView="100" workbookViewId="0">
      <pane ySplit="3" topLeftCell="A6" activePane="bottomLeft" state="frozen"/>
      <selection pane="bottomLeft" activeCell="H6" sqref="H6"/>
    </sheetView>
  </sheetViews>
  <sheetFormatPr defaultRowHeight="19.5" customHeight="1" x14ac:dyDescent="0.2"/>
  <cols>
    <col min="1" max="1" width="2.5" customWidth="1"/>
    <col min="2" max="2" width="39.59765625" bestFit="1" customWidth="1"/>
    <col min="3" max="4" width="7.796875" bestFit="1" customWidth="1"/>
    <col min="5" max="5" width="6.796875" bestFit="1" customWidth="1"/>
    <col min="6" max="6" width="9.796875" bestFit="1" customWidth="1"/>
    <col min="7" max="7" width="10" customWidth="1"/>
    <col min="8" max="8" width="12.09765625" style="204" bestFit="1" customWidth="1"/>
    <col min="9" max="9" width="11.5" bestFit="1" customWidth="1"/>
  </cols>
  <sheetData>
    <row r="1" spans="1:8" ht="19.5" customHeight="1" x14ac:dyDescent="0.2">
      <c r="H1" s="246" t="s">
        <v>221</v>
      </c>
    </row>
    <row r="2" spans="1:8" ht="19.5" customHeight="1" thickBot="1" x14ac:dyDescent="0.25">
      <c r="A2" s="96" t="s">
        <v>233</v>
      </c>
      <c r="H2" s="205"/>
    </row>
    <row r="3" spans="1:8" s="1" customFormat="1" ht="29.4" thickBot="1" x14ac:dyDescent="0.25">
      <c r="A3" s="411" t="s">
        <v>22</v>
      </c>
      <c r="B3" s="412"/>
      <c r="C3" s="255" t="s">
        <v>28</v>
      </c>
      <c r="D3" s="256" t="s">
        <v>30</v>
      </c>
      <c r="E3" s="256" t="s">
        <v>31</v>
      </c>
      <c r="F3" s="256" t="s">
        <v>192</v>
      </c>
      <c r="G3" s="256" t="s">
        <v>170</v>
      </c>
      <c r="H3" s="257" t="s">
        <v>24</v>
      </c>
    </row>
    <row r="4" spans="1:8" ht="18" customHeight="1" thickTop="1" x14ac:dyDescent="0.2">
      <c r="A4" s="217" t="s">
        <v>77</v>
      </c>
      <c r="B4" s="89"/>
      <c r="C4" s="206"/>
      <c r="D4" s="206"/>
      <c r="E4" s="206"/>
      <c r="F4" s="206"/>
      <c r="G4" s="206"/>
      <c r="H4" s="247">
        <f>SUM(H5,H29,H61,H85,H108,H127,H155,H158)</f>
        <v>927238837.14049983</v>
      </c>
    </row>
    <row r="5" spans="1:8" ht="18" customHeight="1" thickBot="1" x14ac:dyDescent="0.25">
      <c r="A5" s="270" t="s">
        <v>34</v>
      </c>
      <c r="B5" s="87"/>
      <c r="C5" s="209"/>
      <c r="D5" s="209"/>
      <c r="E5" s="209"/>
      <c r="F5" s="209"/>
      <c r="G5" s="209"/>
      <c r="H5" s="248">
        <f>SUM(H6:H28)</f>
        <v>179049897.24659997</v>
      </c>
    </row>
    <row r="6" spans="1:8" ht="18" customHeight="1" x14ac:dyDescent="0.2">
      <c r="A6" s="249"/>
      <c r="B6" s="213" t="s">
        <v>176</v>
      </c>
      <c r="C6" s="224"/>
      <c r="D6" s="224"/>
      <c r="E6" s="224"/>
      <c r="F6" s="224"/>
      <c r="G6" s="224"/>
      <c r="H6" s="342">
        <v>122058000</v>
      </c>
    </row>
    <row r="7" spans="1:8" ht="18" customHeight="1" x14ac:dyDescent="0.2">
      <c r="A7" s="249"/>
      <c r="B7" s="383" t="s">
        <v>160</v>
      </c>
      <c r="C7" s="381">
        <v>688</v>
      </c>
      <c r="D7" s="90">
        <v>0.96499999999999997</v>
      </c>
      <c r="E7" s="90">
        <v>10.62</v>
      </c>
      <c r="F7" s="90">
        <v>365</v>
      </c>
      <c r="G7" s="226">
        <v>9</v>
      </c>
      <c r="H7" s="216">
        <f>C7*D7*E7*F7*G7</f>
        <v>23161977.863999996</v>
      </c>
    </row>
    <row r="8" spans="1:8" ht="18" customHeight="1" x14ac:dyDescent="0.2">
      <c r="A8" s="249"/>
      <c r="B8" s="374" t="s">
        <v>242</v>
      </c>
      <c r="C8" s="381">
        <v>165</v>
      </c>
      <c r="D8" s="164"/>
      <c r="E8" s="90">
        <v>10.62</v>
      </c>
      <c r="F8" s="90">
        <v>365</v>
      </c>
      <c r="G8" s="226">
        <v>7</v>
      </c>
      <c r="H8" s="216">
        <f>C8*E8*F8*G8</f>
        <v>4477126.5</v>
      </c>
    </row>
    <row r="9" spans="1:8" ht="18" customHeight="1" x14ac:dyDescent="0.2">
      <c r="A9" s="249"/>
      <c r="B9" s="374" t="s">
        <v>189</v>
      </c>
      <c r="C9" s="381">
        <v>781</v>
      </c>
      <c r="D9" s="164"/>
      <c r="E9" s="90">
        <v>10.62</v>
      </c>
      <c r="F9" s="227">
        <v>0</v>
      </c>
      <c r="G9" s="226">
        <v>0</v>
      </c>
      <c r="H9" s="216">
        <f t="shared" ref="H9" si="0">C9*E9*F9*G9</f>
        <v>0</v>
      </c>
    </row>
    <row r="10" spans="1:8" ht="18" customHeight="1" x14ac:dyDescent="0.2">
      <c r="A10" s="249"/>
      <c r="B10" s="374" t="s">
        <v>163</v>
      </c>
      <c r="C10" s="381">
        <v>26</v>
      </c>
      <c r="D10" s="164"/>
      <c r="E10" s="90">
        <v>10.62</v>
      </c>
      <c r="F10" s="90">
        <v>365</v>
      </c>
      <c r="G10" s="226">
        <v>9</v>
      </c>
      <c r="H10" s="216">
        <f>C10*E10*F10*G10</f>
        <v>907054.20000000007</v>
      </c>
    </row>
    <row r="11" spans="1:8" ht="18" customHeight="1" x14ac:dyDescent="0.2">
      <c r="A11" s="249"/>
      <c r="B11" s="374" t="s">
        <v>164</v>
      </c>
      <c r="C11" s="381">
        <v>10</v>
      </c>
      <c r="D11" s="164"/>
      <c r="E11" s="90">
        <v>10.62</v>
      </c>
      <c r="F11" s="90">
        <v>365</v>
      </c>
      <c r="G11" s="226">
        <v>9</v>
      </c>
      <c r="H11" s="216">
        <f t="shared" ref="H11:H12" si="1">C11*E11*F11*G11</f>
        <v>348866.99999999994</v>
      </c>
    </row>
    <row r="12" spans="1:8" ht="18" customHeight="1" x14ac:dyDescent="0.2">
      <c r="A12" s="249"/>
      <c r="B12" s="374" t="s">
        <v>190</v>
      </c>
      <c r="C12" s="381">
        <v>38</v>
      </c>
      <c r="D12" s="164"/>
      <c r="E12" s="90">
        <v>10.62</v>
      </c>
      <c r="F12" s="90">
        <v>365</v>
      </c>
      <c r="G12" s="226">
        <v>9</v>
      </c>
      <c r="H12" s="216">
        <f t="shared" si="1"/>
        <v>1325694.5999999999</v>
      </c>
    </row>
    <row r="13" spans="1:8" ht="18" customHeight="1" x14ac:dyDescent="0.2">
      <c r="A13" s="249"/>
      <c r="B13" s="374" t="s">
        <v>165</v>
      </c>
      <c r="C13" s="381">
        <v>43</v>
      </c>
      <c r="D13" s="164"/>
      <c r="E13" s="90">
        <v>10.62</v>
      </c>
      <c r="F13" s="90">
        <v>365</v>
      </c>
      <c r="G13" s="226">
        <v>9</v>
      </c>
      <c r="H13" s="216">
        <f>C13*E13*F13*G13</f>
        <v>1500128.0999999999</v>
      </c>
    </row>
    <row r="14" spans="1:8" ht="18" customHeight="1" x14ac:dyDescent="0.2">
      <c r="A14" s="249"/>
      <c r="B14" s="374" t="s">
        <v>187</v>
      </c>
      <c r="C14" s="381">
        <v>320</v>
      </c>
      <c r="D14" s="90">
        <v>0.96499999999999997</v>
      </c>
      <c r="E14" s="90">
        <v>10.62</v>
      </c>
      <c r="F14" s="90">
        <v>8</v>
      </c>
      <c r="G14" s="228"/>
      <c r="H14" s="216">
        <f>C14*D14*E14*F14</f>
        <v>26235.647999999997</v>
      </c>
    </row>
    <row r="15" spans="1:8" ht="18" customHeight="1" x14ac:dyDescent="0.2">
      <c r="A15" s="249"/>
      <c r="B15" s="374" t="s">
        <v>188</v>
      </c>
      <c r="C15" s="381">
        <v>191</v>
      </c>
      <c r="D15" s="350">
        <v>0.96499999999999997</v>
      </c>
      <c r="E15" s="350">
        <v>10.62</v>
      </c>
      <c r="F15" s="90">
        <v>82</v>
      </c>
      <c r="G15" s="228"/>
      <c r="H15" s="216">
        <f>C15*D15*E15*F15</f>
        <v>160508.87459999998</v>
      </c>
    </row>
    <row r="16" spans="1:8" ht="18" customHeight="1" x14ac:dyDescent="0.2">
      <c r="A16" s="249"/>
      <c r="B16" s="374" t="s">
        <v>257</v>
      </c>
      <c r="C16" s="381">
        <v>561</v>
      </c>
      <c r="D16" s="164"/>
      <c r="E16" s="90">
        <v>10.62</v>
      </c>
      <c r="F16" s="90">
        <v>3</v>
      </c>
      <c r="G16" s="228"/>
      <c r="H16" s="216">
        <f>C16*E16*F16</f>
        <v>17873.46</v>
      </c>
    </row>
    <row r="17" spans="1:9" s="349" customFormat="1" ht="18" customHeight="1" x14ac:dyDescent="0.2">
      <c r="A17" s="357"/>
      <c r="B17" s="374" t="s">
        <v>258</v>
      </c>
      <c r="C17" s="381">
        <v>1122</v>
      </c>
      <c r="D17" s="351"/>
      <c r="E17" s="350">
        <v>10.62</v>
      </c>
      <c r="F17" s="350">
        <v>0</v>
      </c>
      <c r="G17" s="228"/>
      <c r="H17" s="353">
        <f>C17*E17*F17</f>
        <v>0</v>
      </c>
    </row>
    <row r="18" spans="1:9" ht="18" customHeight="1" x14ac:dyDescent="0.2">
      <c r="A18" s="249"/>
      <c r="B18" s="374" t="s">
        <v>196</v>
      </c>
      <c r="C18" s="384">
        <v>4</v>
      </c>
      <c r="D18" s="164"/>
      <c r="E18" s="90">
        <v>10.62</v>
      </c>
      <c r="F18" s="90">
        <v>365</v>
      </c>
      <c r="G18" s="226">
        <v>9</v>
      </c>
      <c r="H18" s="216">
        <f>C18*E18*F18*G18</f>
        <v>139546.79999999999</v>
      </c>
    </row>
    <row r="19" spans="1:9" ht="18" customHeight="1" x14ac:dyDescent="0.2">
      <c r="A19" s="249"/>
      <c r="B19" s="374" t="s">
        <v>180</v>
      </c>
      <c r="C19" s="384">
        <v>500</v>
      </c>
      <c r="D19" s="164"/>
      <c r="E19" s="90">
        <v>10.62</v>
      </c>
      <c r="F19" s="90">
        <v>6</v>
      </c>
      <c r="G19" s="354">
        <v>1</v>
      </c>
      <c r="H19" s="216">
        <f>C19*E19*F19*G19</f>
        <v>31860</v>
      </c>
    </row>
    <row r="20" spans="1:9" ht="18" customHeight="1" x14ac:dyDescent="0.2">
      <c r="A20" s="249"/>
      <c r="B20" s="374" t="s">
        <v>168</v>
      </c>
      <c r="C20" s="381">
        <v>27</v>
      </c>
      <c r="D20" s="164"/>
      <c r="E20" s="90">
        <v>10.62</v>
      </c>
      <c r="F20" s="90">
        <v>365</v>
      </c>
      <c r="G20" s="226">
        <v>10</v>
      </c>
      <c r="H20" s="216">
        <f>C20*E20*F20*G20</f>
        <v>1046600.9999999998</v>
      </c>
    </row>
    <row r="21" spans="1:9" ht="18" customHeight="1" x14ac:dyDescent="0.2">
      <c r="A21" s="249"/>
      <c r="B21" s="374" t="s">
        <v>169</v>
      </c>
      <c r="C21" s="381">
        <v>12</v>
      </c>
      <c r="D21" s="164"/>
      <c r="E21" s="90">
        <v>10.62</v>
      </c>
      <c r="F21" s="90">
        <v>365</v>
      </c>
      <c r="G21" s="226">
        <v>10</v>
      </c>
      <c r="H21" s="216">
        <f>C21*E21*F21*G21</f>
        <v>465156</v>
      </c>
      <c r="I21" s="204"/>
    </row>
    <row r="22" spans="1:9" s="349" customFormat="1" ht="18" customHeight="1" x14ac:dyDescent="0.2">
      <c r="A22" s="357"/>
      <c r="B22" s="374" t="s">
        <v>259</v>
      </c>
      <c r="C22" s="381">
        <v>44</v>
      </c>
      <c r="D22" s="351"/>
      <c r="E22" s="350">
        <v>10.62</v>
      </c>
      <c r="F22" s="350">
        <v>365</v>
      </c>
      <c r="G22" s="354">
        <v>1</v>
      </c>
      <c r="H22" s="353">
        <f>C22*E22*F22*G22</f>
        <v>170557.19999999998</v>
      </c>
      <c r="I22" s="204"/>
    </row>
    <row r="23" spans="1:9" ht="18" customHeight="1" x14ac:dyDescent="0.2">
      <c r="A23" s="249"/>
      <c r="B23" s="380" t="s">
        <v>253</v>
      </c>
      <c r="C23" s="385"/>
      <c r="D23" s="164"/>
      <c r="E23" s="164"/>
      <c r="F23" s="164"/>
      <c r="G23" s="228"/>
      <c r="H23" s="216">
        <f>ROUNDDOWN((SUM(H7:H21))*0.099,0)</f>
        <v>3327254</v>
      </c>
    </row>
    <row r="24" spans="1:9" s="349" customFormat="1" ht="18" customHeight="1" x14ac:dyDescent="0.2">
      <c r="A24" s="357"/>
      <c r="B24" s="380" t="s">
        <v>273</v>
      </c>
      <c r="C24" s="385"/>
      <c r="D24" s="351"/>
      <c r="E24" s="351"/>
      <c r="F24" s="351"/>
      <c r="G24" s="228"/>
      <c r="H24" s="353">
        <f>ROUNDDOWN((SUM(H8:H21))*0.043,0)</f>
        <v>449206</v>
      </c>
    </row>
    <row r="25" spans="1:9" ht="18" customHeight="1" x14ac:dyDescent="0.2">
      <c r="A25" s="249"/>
      <c r="B25" s="380" t="s">
        <v>207</v>
      </c>
      <c r="C25" s="384">
        <v>350</v>
      </c>
      <c r="D25" s="164"/>
      <c r="E25" s="164"/>
      <c r="F25" s="90">
        <v>365</v>
      </c>
      <c r="G25" s="226">
        <v>30</v>
      </c>
      <c r="H25" s="216">
        <f>C25*F25*G25</f>
        <v>3832500</v>
      </c>
    </row>
    <row r="26" spans="1:9" ht="18" customHeight="1" x14ac:dyDescent="0.2">
      <c r="A26" s="249"/>
      <c r="B26" s="380" t="s">
        <v>208</v>
      </c>
      <c r="C26" s="384">
        <v>650</v>
      </c>
      <c r="D26" s="164"/>
      <c r="E26" s="164"/>
      <c r="F26" s="90">
        <v>365</v>
      </c>
      <c r="G26" s="226">
        <v>30</v>
      </c>
      <c r="H26" s="216">
        <f t="shared" ref="H26:H28" si="2">C26*F26*G26</f>
        <v>7117500</v>
      </c>
    </row>
    <row r="27" spans="1:9" ht="18" customHeight="1" x14ac:dyDescent="0.2">
      <c r="A27" s="249"/>
      <c r="B27" s="380" t="s">
        <v>209</v>
      </c>
      <c r="C27" s="384">
        <v>550</v>
      </c>
      <c r="D27" s="164"/>
      <c r="E27" s="164"/>
      <c r="F27" s="90">
        <v>365</v>
      </c>
      <c r="G27" s="226">
        <v>30</v>
      </c>
      <c r="H27" s="216">
        <f t="shared" si="2"/>
        <v>6022500</v>
      </c>
    </row>
    <row r="28" spans="1:9" ht="18" customHeight="1" thickBot="1" x14ac:dyDescent="0.25">
      <c r="A28" s="250"/>
      <c r="B28" s="386" t="s">
        <v>210</v>
      </c>
      <c r="C28" s="387">
        <v>225</v>
      </c>
      <c r="D28" s="232"/>
      <c r="E28" s="232"/>
      <c r="F28" s="233">
        <v>365</v>
      </c>
      <c r="G28" s="234">
        <v>30</v>
      </c>
      <c r="H28" s="235">
        <f t="shared" si="2"/>
        <v>2463750</v>
      </c>
    </row>
    <row r="29" spans="1:9" ht="18" customHeight="1" thickBot="1" x14ac:dyDescent="0.25">
      <c r="A29" s="347" t="s">
        <v>251</v>
      </c>
      <c r="B29" s="388"/>
      <c r="C29" s="389"/>
      <c r="D29" s="212"/>
      <c r="E29" s="212"/>
      <c r="F29" s="212"/>
      <c r="G29" s="212"/>
      <c r="H29" s="251">
        <f>SUM(H31:H60)</f>
        <v>226864654.22510001</v>
      </c>
    </row>
    <row r="30" spans="1:9" ht="18" customHeight="1" x14ac:dyDescent="0.2">
      <c r="A30" s="252"/>
      <c r="B30" s="390" t="s">
        <v>171</v>
      </c>
      <c r="C30" s="391"/>
      <c r="D30" s="210"/>
      <c r="E30" s="210"/>
      <c r="F30" s="210"/>
      <c r="G30" s="210"/>
      <c r="H30" s="223"/>
    </row>
    <row r="31" spans="1:9" ht="18" customHeight="1" x14ac:dyDescent="0.2">
      <c r="A31" s="252"/>
      <c r="B31" s="374" t="s">
        <v>172</v>
      </c>
      <c r="C31" s="381">
        <v>273</v>
      </c>
      <c r="D31" s="90">
        <v>0.96499999999999997</v>
      </c>
      <c r="E31" s="90">
        <v>10.66</v>
      </c>
      <c r="F31" s="90">
        <v>365</v>
      </c>
      <c r="G31" s="90">
        <v>68</v>
      </c>
      <c r="H31" s="216">
        <f>C31*D31*E31*F31*G31</f>
        <v>69702594.233999997</v>
      </c>
    </row>
    <row r="32" spans="1:9" ht="18" customHeight="1" x14ac:dyDescent="0.2">
      <c r="A32" s="252"/>
      <c r="B32" s="374" t="s">
        <v>173</v>
      </c>
      <c r="C32" s="381">
        <v>226</v>
      </c>
      <c r="D32" s="90">
        <v>0.96499999999999997</v>
      </c>
      <c r="E32" s="90">
        <v>10.66</v>
      </c>
      <c r="F32" s="90">
        <v>365</v>
      </c>
      <c r="G32" s="90">
        <v>15</v>
      </c>
      <c r="H32" s="216">
        <f t="shared" ref="H32:H46" si="3">C32*D32*E32*F32*G32</f>
        <v>12728495.715</v>
      </c>
    </row>
    <row r="33" spans="1:8" ht="18" customHeight="1" x14ac:dyDescent="0.2">
      <c r="A33" s="252"/>
      <c r="B33" s="374" t="s">
        <v>174</v>
      </c>
      <c r="C33" s="381">
        <v>181</v>
      </c>
      <c r="D33" s="90">
        <v>0.96499999999999997</v>
      </c>
      <c r="E33" s="90">
        <v>10.66</v>
      </c>
      <c r="F33" s="90">
        <v>365</v>
      </c>
      <c r="G33" s="90">
        <v>4</v>
      </c>
      <c r="H33" s="216">
        <f t="shared" si="3"/>
        <v>2718416.1939999997</v>
      </c>
    </row>
    <row r="34" spans="1:8" ht="18" customHeight="1" x14ac:dyDescent="0.2">
      <c r="A34" s="252"/>
      <c r="B34" s="374" t="s">
        <v>175</v>
      </c>
      <c r="C34" s="381">
        <v>149</v>
      </c>
      <c r="D34" s="90">
        <v>0.96499999999999997</v>
      </c>
      <c r="E34" s="90">
        <v>10.66</v>
      </c>
      <c r="F34" s="90">
        <v>365</v>
      </c>
      <c r="G34" s="90">
        <v>1</v>
      </c>
      <c r="H34" s="216">
        <f t="shared" si="3"/>
        <v>559453.05650000006</v>
      </c>
    </row>
    <row r="35" spans="1:8" ht="18" customHeight="1" x14ac:dyDescent="0.2">
      <c r="A35" s="252"/>
      <c r="B35" s="374" t="s">
        <v>177</v>
      </c>
      <c r="C35" s="381">
        <v>39</v>
      </c>
      <c r="D35" s="90">
        <v>0.96499999999999997</v>
      </c>
      <c r="E35" s="90">
        <v>10.66</v>
      </c>
      <c r="F35" s="90">
        <v>365</v>
      </c>
      <c r="G35" s="90">
        <v>88</v>
      </c>
      <c r="H35" s="216">
        <f t="shared" si="3"/>
        <v>12886193.892000001</v>
      </c>
    </row>
    <row r="36" spans="1:8" ht="18" customHeight="1" x14ac:dyDescent="0.2">
      <c r="A36" s="252"/>
      <c r="B36" s="374" t="s">
        <v>186</v>
      </c>
      <c r="C36" s="381">
        <v>28</v>
      </c>
      <c r="D36" s="164"/>
      <c r="E36" s="90">
        <v>10.66</v>
      </c>
      <c r="F36" s="90">
        <v>365</v>
      </c>
      <c r="G36" s="90">
        <v>0</v>
      </c>
      <c r="H36" s="216">
        <f>C36*E36*F36*G36</f>
        <v>0</v>
      </c>
    </row>
    <row r="37" spans="1:8" ht="18" customHeight="1" x14ac:dyDescent="0.2">
      <c r="A37" s="252"/>
      <c r="B37" s="374" t="s">
        <v>260</v>
      </c>
      <c r="C37" s="381">
        <v>7</v>
      </c>
      <c r="D37" s="164"/>
      <c r="E37" s="90">
        <v>10.66</v>
      </c>
      <c r="F37" s="90">
        <v>365</v>
      </c>
      <c r="G37" s="90">
        <v>70</v>
      </c>
      <c r="H37" s="216">
        <f>C37*E37*F37*G37</f>
        <v>1906541.0000000002</v>
      </c>
    </row>
    <row r="38" spans="1:8" s="349" customFormat="1" ht="18" customHeight="1" x14ac:dyDescent="0.2">
      <c r="A38" s="359"/>
      <c r="B38" s="374" t="s">
        <v>261</v>
      </c>
      <c r="C38" s="381">
        <v>180</v>
      </c>
      <c r="D38" s="351"/>
      <c r="E38" s="350">
        <v>10.66</v>
      </c>
      <c r="F38" s="350">
        <v>365</v>
      </c>
      <c r="G38" s="350">
        <v>70</v>
      </c>
      <c r="H38" s="353">
        <f>C38*E38*F38*G38</f>
        <v>49025340</v>
      </c>
    </row>
    <row r="39" spans="1:8" ht="18" customHeight="1" x14ac:dyDescent="0.2">
      <c r="A39" s="252"/>
      <c r="B39" s="374" t="s">
        <v>179</v>
      </c>
      <c r="C39" s="381">
        <v>30</v>
      </c>
      <c r="D39" s="164"/>
      <c r="E39" s="90">
        <v>10.66</v>
      </c>
      <c r="F39" s="90">
        <v>30</v>
      </c>
      <c r="G39" s="90">
        <v>3</v>
      </c>
      <c r="H39" s="216">
        <f t="shared" ref="H39" si="4">C39*E39*F39*G39</f>
        <v>28782</v>
      </c>
    </row>
    <row r="40" spans="1:8" ht="18" customHeight="1" x14ac:dyDescent="0.2">
      <c r="A40" s="252"/>
      <c r="B40" s="374" t="s">
        <v>187</v>
      </c>
      <c r="C40" s="381">
        <v>247</v>
      </c>
      <c r="D40" s="90">
        <v>0.96499999999999997</v>
      </c>
      <c r="E40" s="90">
        <v>10.66</v>
      </c>
      <c r="F40" s="90">
        <v>8</v>
      </c>
      <c r="G40" s="90">
        <v>33</v>
      </c>
      <c r="H40" s="216">
        <f>C40*D40*E40*F40*G40</f>
        <v>670788.17519999994</v>
      </c>
    </row>
    <row r="41" spans="1:8" ht="18" customHeight="1" x14ac:dyDescent="0.2">
      <c r="A41" s="252"/>
      <c r="B41" s="374" t="s">
        <v>188</v>
      </c>
      <c r="C41" s="381">
        <v>147</v>
      </c>
      <c r="D41" s="90">
        <v>0.96499999999999997</v>
      </c>
      <c r="E41" s="90">
        <v>10.66</v>
      </c>
      <c r="F41" s="90">
        <v>8</v>
      </c>
      <c r="G41" s="90">
        <v>11</v>
      </c>
      <c r="H41" s="216">
        <f>C41*D41*E41*F41*G41</f>
        <v>133071.33839999998</v>
      </c>
    </row>
    <row r="42" spans="1:8" ht="18" customHeight="1" x14ac:dyDescent="0.2">
      <c r="A42" s="252"/>
      <c r="B42" s="374" t="s">
        <v>262</v>
      </c>
      <c r="C42" s="381">
        <v>561</v>
      </c>
      <c r="D42" s="164"/>
      <c r="E42" s="90">
        <v>10.66</v>
      </c>
      <c r="F42" s="90">
        <v>1</v>
      </c>
      <c r="G42" s="90">
        <v>2</v>
      </c>
      <c r="H42" s="216">
        <f>C42*E42*F42*G42</f>
        <v>11960.52</v>
      </c>
    </row>
    <row r="43" spans="1:8" ht="18" customHeight="1" x14ac:dyDescent="0.2">
      <c r="A43" s="252"/>
      <c r="B43" s="374" t="s">
        <v>263</v>
      </c>
      <c r="C43" s="392">
        <v>1122</v>
      </c>
      <c r="D43" s="164"/>
      <c r="E43" s="90">
        <v>10.66</v>
      </c>
      <c r="F43" s="90">
        <v>1</v>
      </c>
      <c r="G43" s="90">
        <v>10</v>
      </c>
      <c r="H43" s="216">
        <f>C43*E43*F43*G43</f>
        <v>119605.20000000001</v>
      </c>
    </row>
    <row r="44" spans="1:8" ht="18" customHeight="1" x14ac:dyDescent="0.2">
      <c r="A44" s="249"/>
      <c r="B44" s="374" t="s">
        <v>180</v>
      </c>
      <c r="C44" s="381">
        <v>500</v>
      </c>
      <c r="D44" s="164"/>
      <c r="E44" s="90">
        <v>10.66</v>
      </c>
      <c r="F44" s="90">
        <v>1</v>
      </c>
      <c r="G44" s="90">
        <v>2</v>
      </c>
      <c r="H44" s="216">
        <f>C44*E44*F44*G44</f>
        <v>10660</v>
      </c>
    </row>
    <row r="45" spans="1:8" ht="18" customHeight="1" x14ac:dyDescent="0.2">
      <c r="A45" s="249"/>
      <c r="B45" s="374" t="s">
        <v>181</v>
      </c>
      <c r="C45" s="381">
        <v>120</v>
      </c>
      <c r="D45" s="164"/>
      <c r="E45" s="90">
        <v>10.66</v>
      </c>
      <c r="F45" s="90">
        <v>1</v>
      </c>
      <c r="G45" s="90">
        <v>2</v>
      </c>
      <c r="H45" s="216">
        <f>C45*E45*F45*G45</f>
        <v>2558.4</v>
      </c>
    </row>
    <row r="46" spans="1:8" ht="18" customHeight="1" x14ac:dyDescent="0.2">
      <c r="A46" s="249"/>
      <c r="B46" s="374" t="s">
        <v>264</v>
      </c>
      <c r="C46" s="381">
        <v>12</v>
      </c>
      <c r="D46" s="164"/>
      <c r="E46" s="90">
        <v>10.66</v>
      </c>
      <c r="F46" s="90">
        <v>0</v>
      </c>
      <c r="G46" s="90">
        <v>0</v>
      </c>
      <c r="H46" s="216">
        <f t="shared" si="3"/>
        <v>0</v>
      </c>
    </row>
    <row r="47" spans="1:8" s="349" customFormat="1" ht="18" customHeight="1" x14ac:dyDescent="0.2">
      <c r="A47" s="357"/>
      <c r="B47" s="374" t="s">
        <v>265</v>
      </c>
      <c r="C47" s="381">
        <v>306</v>
      </c>
      <c r="D47" s="351"/>
      <c r="E47" s="350">
        <v>10.66</v>
      </c>
      <c r="F47" s="350">
        <v>0</v>
      </c>
      <c r="G47" s="350">
        <v>0</v>
      </c>
      <c r="H47" s="353">
        <f>C47*D47*E47*F47*G47</f>
        <v>0</v>
      </c>
    </row>
    <row r="48" spans="1:8" ht="18" customHeight="1" x14ac:dyDescent="0.2">
      <c r="A48" s="249"/>
      <c r="B48" s="374" t="s">
        <v>182</v>
      </c>
      <c r="C48" s="381">
        <v>12</v>
      </c>
      <c r="D48" s="164"/>
      <c r="E48" s="90">
        <v>10.66</v>
      </c>
      <c r="F48" s="90">
        <v>365</v>
      </c>
      <c r="G48" s="90">
        <v>88</v>
      </c>
      <c r="H48" s="216">
        <f>C48*E48*F48*G48</f>
        <v>4108790.4000000004</v>
      </c>
    </row>
    <row r="49" spans="1:9" ht="18" customHeight="1" x14ac:dyDescent="0.2">
      <c r="A49" s="249"/>
      <c r="B49" s="374" t="s">
        <v>183</v>
      </c>
      <c r="C49" s="381">
        <v>28</v>
      </c>
      <c r="D49" s="164"/>
      <c r="E49" s="90">
        <v>10.66</v>
      </c>
      <c r="F49" s="90">
        <v>180</v>
      </c>
      <c r="G49" s="90">
        <v>1</v>
      </c>
      <c r="H49" s="216">
        <f t="shared" ref="H49:H54" si="5">C49*E49*F49*G49</f>
        <v>53726.400000000001</v>
      </c>
    </row>
    <row r="50" spans="1:9" ht="18" customHeight="1" x14ac:dyDescent="0.2">
      <c r="A50" s="249"/>
      <c r="B50" s="374" t="s">
        <v>272</v>
      </c>
      <c r="C50" s="381">
        <v>400</v>
      </c>
      <c r="D50" s="164"/>
      <c r="E50" s="90">
        <v>10.66</v>
      </c>
      <c r="F50" s="90">
        <v>0</v>
      </c>
      <c r="G50" s="90">
        <v>0</v>
      </c>
      <c r="H50" s="216">
        <f t="shared" si="5"/>
        <v>0</v>
      </c>
    </row>
    <row r="51" spans="1:9" ht="18" customHeight="1" x14ac:dyDescent="0.2">
      <c r="A51" s="249"/>
      <c r="B51" s="374" t="s">
        <v>267</v>
      </c>
      <c r="C51" s="381">
        <v>100</v>
      </c>
      <c r="D51" s="164"/>
      <c r="E51" s="90">
        <v>10.66</v>
      </c>
      <c r="F51" s="90">
        <v>0</v>
      </c>
      <c r="G51" s="90">
        <v>0</v>
      </c>
      <c r="H51" s="216">
        <f t="shared" ref="H51:H52" si="6">C51*E51*F51*G51</f>
        <v>0</v>
      </c>
    </row>
    <row r="52" spans="1:9" ht="18" customHeight="1" x14ac:dyDescent="0.2">
      <c r="A52" s="249"/>
      <c r="B52" s="374" t="s">
        <v>243</v>
      </c>
      <c r="C52" s="381">
        <v>30</v>
      </c>
      <c r="D52" s="164"/>
      <c r="E52" s="90">
        <v>10.66</v>
      </c>
      <c r="F52" s="90">
        <v>0</v>
      </c>
      <c r="G52" s="90">
        <v>0</v>
      </c>
      <c r="H52" s="216">
        <f t="shared" si="6"/>
        <v>0</v>
      </c>
    </row>
    <row r="53" spans="1:9" ht="18" customHeight="1" x14ac:dyDescent="0.2">
      <c r="A53" s="249"/>
      <c r="B53" s="374" t="s">
        <v>244</v>
      </c>
      <c r="C53" s="381">
        <v>90</v>
      </c>
      <c r="D53" s="164"/>
      <c r="E53" s="90">
        <v>10.66</v>
      </c>
      <c r="F53" s="90">
        <v>0</v>
      </c>
      <c r="G53" s="90">
        <v>0</v>
      </c>
      <c r="H53" s="216">
        <f>C53*E53*F53*G53</f>
        <v>0</v>
      </c>
    </row>
    <row r="54" spans="1:9" ht="18" customHeight="1" x14ac:dyDescent="0.2">
      <c r="A54" s="249"/>
      <c r="B54" s="374" t="s">
        <v>184</v>
      </c>
      <c r="C54" s="381">
        <v>23</v>
      </c>
      <c r="D54" s="164"/>
      <c r="E54" s="90">
        <v>10.66</v>
      </c>
      <c r="F54" s="90">
        <v>365</v>
      </c>
      <c r="G54" s="90">
        <v>1</v>
      </c>
      <c r="H54" s="216">
        <f t="shared" si="5"/>
        <v>89490.7</v>
      </c>
      <c r="I54" s="204"/>
    </row>
    <row r="55" spans="1:9" ht="18" customHeight="1" x14ac:dyDescent="0.2">
      <c r="A55" s="249"/>
      <c r="B55" s="374" t="s">
        <v>253</v>
      </c>
      <c r="C55" s="393"/>
      <c r="D55" s="164"/>
      <c r="E55" s="164"/>
      <c r="F55" s="164"/>
      <c r="G55" s="164"/>
      <c r="H55" s="216">
        <f>ROUNDDOWN((SUM(H31:H54))*0.086,0)</f>
        <v>13309056</v>
      </c>
    </row>
    <row r="56" spans="1:9" s="349" customFormat="1" ht="18" customHeight="1" x14ac:dyDescent="0.2">
      <c r="A56" s="357"/>
      <c r="B56" s="374" t="s">
        <v>273</v>
      </c>
      <c r="C56" s="393"/>
      <c r="D56" s="351"/>
      <c r="E56" s="351"/>
      <c r="F56" s="351"/>
      <c r="G56" s="351"/>
      <c r="H56" s="353">
        <f>ROUNDDOWN((SUM(H32:H54))*0.021,0)</f>
        <v>1786131</v>
      </c>
    </row>
    <row r="57" spans="1:9" ht="18" customHeight="1" x14ac:dyDescent="0.2">
      <c r="A57" s="249"/>
      <c r="B57" s="380" t="s">
        <v>207</v>
      </c>
      <c r="C57" s="384">
        <v>350</v>
      </c>
      <c r="D57" s="164"/>
      <c r="E57" s="164"/>
      <c r="F57" s="90">
        <v>365</v>
      </c>
      <c r="G57" s="226">
        <v>88</v>
      </c>
      <c r="H57" s="216">
        <f>C57*F57*G57</f>
        <v>11242000</v>
      </c>
    </row>
    <row r="58" spans="1:9" ht="18" customHeight="1" x14ac:dyDescent="0.2">
      <c r="A58" s="249"/>
      <c r="B58" s="380" t="s">
        <v>208</v>
      </c>
      <c r="C58" s="384">
        <v>650</v>
      </c>
      <c r="D58" s="164"/>
      <c r="E58" s="164"/>
      <c r="F58" s="90">
        <v>365</v>
      </c>
      <c r="G58" s="226">
        <v>88</v>
      </c>
      <c r="H58" s="216">
        <f t="shared" ref="H58:H60" si="7">C58*F58*G58</f>
        <v>20878000</v>
      </c>
    </row>
    <row r="59" spans="1:9" ht="18" customHeight="1" x14ac:dyDescent="0.2">
      <c r="A59" s="249"/>
      <c r="B59" s="380" t="s">
        <v>209</v>
      </c>
      <c r="C59" s="384">
        <v>550</v>
      </c>
      <c r="D59" s="164"/>
      <c r="E59" s="164"/>
      <c r="F59" s="90">
        <v>365</v>
      </c>
      <c r="G59" s="226">
        <v>88</v>
      </c>
      <c r="H59" s="216">
        <f t="shared" si="7"/>
        <v>17666000</v>
      </c>
    </row>
    <row r="60" spans="1:9" ht="18" customHeight="1" thickBot="1" x14ac:dyDescent="0.25">
      <c r="A60" s="250"/>
      <c r="B60" s="386" t="s">
        <v>210</v>
      </c>
      <c r="C60" s="387">
        <v>225</v>
      </c>
      <c r="D60" s="232"/>
      <c r="E60" s="232"/>
      <c r="F60" s="233">
        <v>365</v>
      </c>
      <c r="G60" s="234">
        <v>88</v>
      </c>
      <c r="H60" s="235">
        <f t="shared" si="7"/>
        <v>7227000</v>
      </c>
    </row>
    <row r="61" spans="1:9" ht="18" customHeight="1" thickBot="1" x14ac:dyDescent="0.25">
      <c r="A61" s="347" t="s">
        <v>250</v>
      </c>
      <c r="B61" s="394"/>
      <c r="C61" s="395"/>
      <c r="D61" s="88"/>
      <c r="E61" s="88"/>
      <c r="F61" s="88"/>
      <c r="G61" s="221"/>
      <c r="H61" s="251">
        <f>SUM(H62:H84)</f>
        <v>9717236.9633000009</v>
      </c>
    </row>
    <row r="62" spans="1:9" ht="18" customHeight="1" x14ac:dyDescent="0.2">
      <c r="A62" s="252"/>
      <c r="B62" s="390" t="s">
        <v>185</v>
      </c>
      <c r="C62" s="379">
        <v>221</v>
      </c>
      <c r="D62" s="207">
        <v>0.96499999999999997</v>
      </c>
      <c r="E62" s="207">
        <v>10.66</v>
      </c>
      <c r="F62" s="207">
        <v>365</v>
      </c>
      <c r="G62" s="207">
        <v>5</v>
      </c>
      <c r="H62" s="214">
        <f t="shared" ref="H62" si="8">C62*D62*E62*F62*G62</f>
        <v>4148963.9424999999</v>
      </c>
    </row>
    <row r="63" spans="1:9" ht="18" customHeight="1" x14ac:dyDescent="0.2">
      <c r="A63" s="252"/>
      <c r="B63" s="374" t="s">
        <v>161</v>
      </c>
      <c r="C63" s="381">
        <v>53</v>
      </c>
      <c r="D63" s="164"/>
      <c r="E63" s="90">
        <v>10.66</v>
      </c>
      <c r="F63" s="90">
        <v>365</v>
      </c>
      <c r="G63" s="226">
        <v>0</v>
      </c>
      <c r="H63" s="216">
        <f>C63*E63*F63*G63</f>
        <v>0</v>
      </c>
    </row>
    <row r="64" spans="1:9" ht="18" customHeight="1" x14ac:dyDescent="0.2">
      <c r="A64" s="252"/>
      <c r="B64" s="374" t="s">
        <v>162</v>
      </c>
      <c r="C64" s="381">
        <v>63</v>
      </c>
      <c r="D64" s="164"/>
      <c r="E64" s="90">
        <v>10.66</v>
      </c>
      <c r="F64" s="90">
        <v>365</v>
      </c>
      <c r="G64" s="226">
        <v>2</v>
      </c>
      <c r="H64" s="216">
        <f t="shared" ref="H64:H69" si="9">C64*E64*F64*G64</f>
        <v>490253.4</v>
      </c>
    </row>
    <row r="65" spans="1:8" ht="18" customHeight="1" x14ac:dyDescent="0.2">
      <c r="A65" s="252"/>
      <c r="B65" s="374" t="s">
        <v>189</v>
      </c>
      <c r="C65" s="381">
        <v>250</v>
      </c>
      <c r="D65" s="164"/>
      <c r="E65" s="90">
        <v>10.66</v>
      </c>
      <c r="F65" s="227">
        <v>0</v>
      </c>
      <c r="G65" s="226">
        <v>0</v>
      </c>
      <c r="H65" s="216">
        <f t="shared" si="9"/>
        <v>0</v>
      </c>
    </row>
    <row r="66" spans="1:8" ht="18" customHeight="1" x14ac:dyDescent="0.2">
      <c r="A66" s="252"/>
      <c r="B66" s="374" t="s">
        <v>163</v>
      </c>
      <c r="C66" s="381">
        <v>8</v>
      </c>
      <c r="D66" s="164"/>
      <c r="E66" s="90">
        <v>10.66</v>
      </c>
      <c r="F66" s="90">
        <v>365</v>
      </c>
      <c r="G66" s="226">
        <v>5</v>
      </c>
      <c r="H66" s="216">
        <f t="shared" si="9"/>
        <v>155636</v>
      </c>
    </row>
    <row r="67" spans="1:8" ht="18" customHeight="1" x14ac:dyDescent="0.2">
      <c r="A67" s="252"/>
      <c r="B67" s="374" t="s">
        <v>164</v>
      </c>
      <c r="C67" s="381">
        <v>3</v>
      </c>
      <c r="D67" s="164"/>
      <c r="E67" s="90">
        <v>10.66</v>
      </c>
      <c r="F67" s="90">
        <v>365</v>
      </c>
      <c r="G67" s="226">
        <v>5</v>
      </c>
      <c r="H67" s="216">
        <f t="shared" si="9"/>
        <v>58363.5</v>
      </c>
    </row>
    <row r="68" spans="1:8" ht="18" customHeight="1" x14ac:dyDescent="0.2">
      <c r="A68" s="252"/>
      <c r="B68" s="374" t="s">
        <v>190</v>
      </c>
      <c r="C68" s="381">
        <v>12</v>
      </c>
      <c r="D68" s="164"/>
      <c r="E68" s="90">
        <v>10.66</v>
      </c>
      <c r="F68" s="90">
        <v>365</v>
      </c>
      <c r="G68" s="226">
        <v>5</v>
      </c>
      <c r="H68" s="216">
        <f t="shared" si="9"/>
        <v>233454</v>
      </c>
    </row>
    <row r="69" spans="1:8" ht="18" customHeight="1" x14ac:dyDescent="0.2">
      <c r="A69" s="252"/>
      <c r="B69" s="374" t="s">
        <v>165</v>
      </c>
      <c r="C69" s="381">
        <v>14</v>
      </c>
      <c r="D69" s="164"/>
      <c r="E69" s="90">
        <v>10.66</v>
      </c>
      <c r="F69" s="90">
        <v>365</v>
      </c>
      <c r="G69" s="226">
        <v>5</v>
      </c>
      <c r="H69" s="216">
        <f t="shared" si="9"/>
        <v>272363</v>
      </c>
    </row>
    <row r="70" spans="1:8" ht="18" customHeight="1" x14ac:dyDescent="0.2">
      <c r="A70" s="252"/>
      <c r="B70" s="374" t="s">
        <v>187</v>
      </c>
      <c r="C70" s="381">
        <v>102</v>
      </c>
      <c r="D70" s="90">
        <v>0.96499999999999997</v>
      </c>
      <c r="E70" s="90">
        <v>10.66</v>
      </c>
      <c r="F70" s="90">
        <v>5</v>
      </c>
      <c r="G70" s="228"/>
      <c r="H70" s="216">
        <f>C70*D70*E70*F70</f>
        <v>5246.3189999999995</v>
      </c>
    </row>
    <row r="71" spans="1:8" ht="18" customHeight="1" x14ac:dyDescent="0.2">
      <c r="A71" s="252"/>
      <c r="B71" s="374" t="s">
        <v>188</v>
      </c>
      <c r="C71" s="381">
        <v>61</v>
      </c>
      <c r="D71" s="90">
        <v>0.96499999999999997</v>
      </c>
      <c r="E71" s="90">
        <v>10.66</v>
      </c>
      <c r="F71" s="90">
        <v>2</v>
      </c>
      <c r="G71" s="228"/>
      <c r="H71" s="216">
        <f>C71*D71*E71*F71</f>
        <v>1255.0018</v>
      </c>
    </row>
    <row r="72" spans="1:8" ht="18" customHeight="1" x14ac:dyDescent="0.2">
      <c r="A72" s="252"/>
      <c r="B72" s="374" t="s">
        <v>257</v>
      </c>
      <c r="C72" s="381">
        <v>180</v>
      </c>
      <c r="D72" s="164"/>
      <c r="E72" s="90">
        <v>10.66</v>
      </c>
      <c r="F72" s="90">
        <v>0</v>
      </c>
      <c r="G72" s="228"/>
      <c r="H72" s="216">
        <f>C72*E72*F72*G72</f>
        <v>0</v>
      </c>
    </row>
    <row r="73" spans="1:8" ht="18" customHeight="1" x14ac:dyDescent="0.2">
      <c r="A73" s="252"/>
      <c r="B73" s="374" t="s">
        <v>258</v>
      </c>
      <c r="C73" s="381">
        <v>359</v>
      </c>
      <c r="D73" s="164"/>
      <c r="E73" s="90">
        <v>10.66</v>
      </c>
      <c r="F73" s="90">
        <v>0</v>
      </c>
      <c r="G73" s="228"/>
      <c r="H73" s="216">
        <f>C73*E73*F73*G73</f>
        <v>0</v>
      </c>
    </row>
    <row r="74" spans="1:8" ht="18" customHeight="1" x14ac:dyDescent="0.2">
      <c r="A74" s="252"/>
      <c r="B74" s="374" t="s">
        <v>196</v>
      </c>
      <c r="C74" s="384">
        <v>1</v>
      </c>
      <c r="D74" s="164"/>
      <c r="E74" s="90">
        <v>10.66</v>
      </c>
      <c r="F74" s="90">
        <v>365</v>
      </c>
      <c r="G74" s="226">
        <v>5</v>
      </c>
      <c r="H74" s="216">
        <f>C74*E74*F74*G74</f>
        <v>19454.5</v>
      </c>
    </row>
    <row r="75" spans="1:8" ht="18" customHeight="1" x14ac:dyDescent="0.2">
      <c r="A75" s="252"/>
      <c r="B75" s="374" t="s">
        <v>180</v>
      </c>
      <c r="C75" s="384">
        <v>160</v>
      </c>
      <c r="D75" s="164"/>
      <c r="E75" s="90">
        <v>10.66</v>
      </c>
      <c r="F75" s="90">
        <v>3</v>
      </c>
      <c r="G75" s="226">
        <v>2</v>
      </c>
      <c r="H75" s="216">
        <f>C75*E75*F75*G75</f>
        <v>10233.599999999999</v>
      </c>
    </row>
    <row r="76" spans="1:8" ht="18" customHeight="1" x14ac:dyDescent="0.2">
      <c r="A76" s="252"/>
      <c r="B76" s="374" t="s">
        <v>168</v>
      </c>
      <c r="C76" s="381">
        <v>9</v>
      </c>
      <c r="D76" s="164"/>
      <c r="E76" s="90">
        <v>10.66</v>
      </c>
      <c r="F76" s="90">
        <v>365</v>
      </c>
      <c r="G76" s="226">
        <v>5</v>
      </c>
      <c r="H76" s="216">
        <f t="shared" ref="H76:H77" si="10">C76*E76*F76*G76</f>
        <v>175090.5</v>
      </c>
    </row>
    <row r="77" spans="1:8" ht="18" customHeight="1" x14ac:dyDescent="0.2">
      <c r="A77" s="252"/>
      <c r="B77" s="374" t="s">
        <v>169</v>
      </c>
      <c r="C77" s="381">
        <v>11</v>
      </c>
      <c r="D77" s="164"/>
      <c r="E77" s="90">
        <v>10.66</v>
      </c>
      <c r="F77" s="90">
        <v>365</v>
      </c>
      <c r="G77" s="226">
        <v>5</v>
      </c>
      <c r="H77" s="216">
        <f t="shared" si="10"/>
        <v>213999.5</v>
      </c>
    </row>
    <row r="78" spans="1:8" s="349" customFormat="1" ht="18" customHeight="1" x14ac:dyDescent="0.2">
      <c r="A78" s="359"/>
      <c r="B78" s="374" t="s">
        <v>259</v>
      </c>
      <c r="C78" s="381">
        <v>13</v>
      </c>
      <c r="D78" s="351"/>
      <c r="E78" s="350">
        <v>10.66</v>
      </c>
      <c r="F78" s="350">
        <v>365</v>
      </c>
      <c r="G78" s="354">
        <v>1</v>
      </c>
      <c r="H78" s="353">
        <f>C78*E78*F78*G78</f>
        <v>50581.700000000004</v>
      </c>
    </row>
    <row r="79" spans="1:8" ht="18" customHeight="1" x14ac:dyDescent="0.2">
      <c r="A79" s="252"/>
      <c r="B79" s="380" t="s">
        <v>253</v>
      </c>
      <c r="C79" s="385"/>
      <c r="D79" s="164"/>
      <c r="E79" s="164"/>
      <c r="F79" s="164"/>
      <c r="G79" s="228"/>
      <c r="H79" s="216">
        <f>ROUNDDOWN((SUM(H62:H77))*0.099,0)</f>
        <v>572647</v>
      </c>
    </row>
    <row r="80" spans="1:8" s="349" customFormat="1" ht="18" customHeight="1" x14ac:dyDescent="0.2">
      <c r="A80" s="359"/>
      <c r="B80" s="380" t="s">
        <v>273</v>
      </c>
      <c r="C80" s="385"/>
      <c r="D80" s="351"/>
      <c r="E80" s="351"/>
      <c r="F80" s="351"/>
      <c r="G80" s="228"/>
      <c r="H80" s="353">
        <f>ROUNDDOWN((SUM(H63:H77))*0.043,0)</f>
        <v>70320</v>
      </c>
    </row>
    <row r="81" spans="1:8" ht="18" customHeight="1" x14ac:dyDescent="0.2">
      <c r="A81" s="252"/>
      <c r="B81" s="380" t="s">
        <v>207</v>
      </c>
      <c r="C81" s="384">
        <v>350</v>
      </c>
      <c r="D81" s="164"/>
      <c r="E81" s="164"/>
      <c r="F81" s="90">
        <v>365</v>
      </c>
      <c r="G81" s="226">
        <v>5</v>
      </c>
      <c r="H81" s="216">
        <f>C81*F81*G81</f>
        <v>638750</v>
      </c>
    </row>
    <row r="82" spans="1:8" ht="18" customHeight="1" x14ac:dyDescent="0.2">
      <c r="A82" s="252"/>
      <c r="B82" s="380" t="s">
        <v>208</v>
      </c>
      <c r="C82" s="384">
        <v>650</v>
      </c>
      <c r="D82" s="164"/>
      <c r="E82" s="164"/>
      <c r="F82" s="90">
        <v>365</v>
      </c>
      <c r="G82" s="226">
        <v>5</v>
      </c>
      <c r="H82" s="216">
        <f>C82*F82*G82</f>
        <v>1186250</v>
      </c>
    </row>
    <row r="83" spans="1:8" ht="18" customHeight="1" x14ac:dyDescent="0.2">
      <c r="A83" s="252"/>
      <c r="B83" s="380" t="s">
        <v>209</v>
      </c>
      <c r="C83" s="384">
        <v>550</v>
      </c>
      <c r="D83" s="164"/>
      <c r="E83" s="164"/>
      <c r="F83" s="90">
        <v>365</v>
      </c>
      <c r="G83" s="226">
        <v>5</v>
      </c>
      <c r="H83" s="216">
        <f t="shared" ref="H83:H84" si="11">C83*F83*G83</f>
        <v>1003750</v>
      </c>
    </row>
    <row r="84" spans="1:8" ht="18" customHeight="1" thickBot="1" x14ac:dyDescent="0.25">
      <c r="A84" s="252"/>
      <c r="B84" s="386" t="s">
        <v>210</v>
      </c>
      <c r="C84" s="387">
        <v>225</v>
      </c>
      <c r="D84" s="232"/>
      <c r="E84" s="232"/>
      <c r="F84" s="233">
        <v>365</v>
      </c>
      <c r="G84" s="234">
        <v>5</v>
      </c>
      <c r="H84" s="235">
        <f t="shared" si="11"/>
        <v>410625</v>
      </c>
    </row>
    <row r="85" spans="1:8" ht="18" customHeight="1" thickBot="1" x14ac:dyDescent="0.25">
      <c r="A85" s="218" t="s">
        <v>193</v>
      </c>
      <c r="B85" s="396"/>
      <c r="C85" s="397"/>
      <c r="D85" s="236"/>
      <c r="E85" s="236"/>
      <c r="F85" s="236"/>
      <c r="G85" s="236"/>
      <c r="H85" s="253">
        <f>SUM(H86:H107)</f>
        <v>418204214.63349998</v>
      </c>
    </row>
    <row r="86" spans="1:8" ht="18" customHeight="1" x14ac:dyDescent="0.2">
      <c r="A86" s="252"/>
      <c r="B86" s="390" t="s">
        <v>194</v>
      </c>
      <c r="C86" s="398"/>
      <c r="D86" s="224"/>
      <c r="E86" s="224"/>
      <c r="F86" s="224"/>
      <c r="G86" s="224"/>
      <c r="H86" s="223"/>
    </row>
    <row r="87" spans="1:8" ht="18" customHeight="1" x14ac:dyDescent="0.2">
      <c r="A87" s="252"/>
      <c r="B87" s="374" t="s">
        <v>172</v>
      </c>
      <c r="C87" s="392">
        <v>1039</v>
      </c>
      <c r="D87" s="90">
        <v>0.96499999999999997</v>
      </c>
      <c r="E87" s="90">
        <v>10.61</v>
      </c>
      <c r="F87" s="90">
        <v>365</v>
      </c>
      <c r="G87" s="90">
        <v>68</v>
      </c>
      <c r="H87" s="216">
        <f t="shared" ref="H87:H89" si="12">C87*D87*E87*F87*G87</f>
        <v>264034101.42699999</v>
      </c>
    </row>
    <row r="88" spans="1:8" ht="18" customHeight="1" x14ac:dyDescent="0.2">
      <c r="A88" s="252"/>
      <c r="B88" s="374" t="s">
        <v>173</v>
      </c>
      <c r="C88" s="381">
        <v>774</v>
      </c>
      <c r="D88" s="90">
        <v>0.96499999999999997</v>
      </c>
      <c r="E88" s="90">
        <v>10.61</v>
      </c>
      <c r="F88" s="90">
        <v>365</v>
      </c>
      <c r="G88" s="90">
        <v>15</v>
      </c>
      <c r="H88" s="216">
        <f t="shared" si="12"/>
        <v>43387815.172499999</v>
      </c>
    </row>
    <row r="89" spans="1:8" ht="18" customHeight="1" x14ac:dyDescent="0.2">
      <c r="A89" s="252"/>
      <c r="B89" s="374" t="s">
        <v>174</v>
      </c>
      <c r="C89" s="381">
        <v>541</v>
      </c>
      <c r="D89" s="90">
        <v>0.96499999999999997</v>
      </c>
      <c r="E89" s="90">
        <v>10.61</v>
      </c>
      <c r="F89" s="90">
        <v>365</v>
      </c>
      <c r="G89" s="90">
        <v>4</v>
      </c>
      <c r="H89" s="216">
        <f t="shared" si="12"/>
        <v>8087100.0889999988</v>
      </c>
    </row>
    <row r="90" spans="1:8" ht="18" customHeight="1" x14ac:dyDescent="0.2">
      <c r="A90" s="252"/>
      <c r="B90" s="374" t="s">
        <v>175</v>
      </c>
      <c r="C90" s="381">
        <v>484</v>
      </c>
      <c r="D90" s="90">
        <v>0.96499999999999997</v>
      </c>
      <c r="E90" s="90">
        <v>10.61</v>
      </c>
      <c r="F90" s="90">
        <v>365</v>
      </c>
      <c r="G90" s="90">
        <v>1</v>
      </c>
      <c r="H90" s="216">
        <f>C90*D90*E90*F90*G90</f>
        <v>1808759.909</v>
      </c>
    </row>
    <row r="91" spans="1:8" ht="18" customHeight="1" x14ac:dyDescent="0.2">
      <c r="A91" s="252"/>
      <c r="B91" s="374" t="s">
        <v>206</v>
      </c>
      <c r="C91" s="381">
        <v>434</v>
      </c>
      <c r="D91" s="90">
        <v>0.96499999999999997</v>
      </c>
      <c r="E91" s="90">
        <v>10.61</v>
      </c>
      <c r="F91" s="90">
        <v>365</v>
      </c>
      <c r="G91" s="90">
        <v>0</v>
      </c>
      <c r="H91" s="216">
        <f t="shared" ref="H91:H92" si="13">C91*D91*E91*F91*G91</f>
        <v>0</v>
      </c>
    </row>
    <row r="92" spans="1:8" ht="18" customHeight="1" x14ac:dyDescent="0.2">
      <c r="A92" s="252"/>
      <c r="B92" s="374" t="s">
        <v>195</v>
      </c>
      <c r="C92" s="381">
        <v>197</v>
      </c>
      <c r="D92" s="90">
        <v>0.96499999999999997</v>
      </c>
      <c r="E92" s="90">
        <v>10.61</v>
      </c>
      <c r="F92" s="90">
        <v>365</v>
      </c>
      <c r="G92" s="90">
        <v>88</v>
      </c>
      <c r="H92" s="216">
        <f t="shared" si="13"/>
        <v>64786491.285999998</v>
      </c>
    </row>
    <row r="93" spans="1:8" ht="18" customHeight="1" x14ac:dyDescent="0.2">
      <c r="A93" s="252"/>
      <c r="B93" s="374" t="s">
        <v>224</v>
      </c>
      <c r="C93" s="381">
        <v>10</v>
      </c>
      <c r="D93" s="164"/>
      <c r="E93" s="90">
        <v>10.61</v>
      </c>
      <c r="F93" s="90">
        <v>365</v>
      </c>
      <c r="G93" s="90">
        <v>88</v>
      </c>
      <c r="H93" s="216">
        <f>C93*E93*F93*G93</f>
        <v>3407932</v>
      </c>
    </row>
    <row r="94" spans="1:8" ht="18" customHeight="1" x14ac:dyDescent="0.2">
      <c r="A94" s="252"/>
      <c r="B94" s="374" t="s">
        <v>225</v>
      </c>
      <c r="C94" s="381">
        <v>6</v>
      </c>
      <c r="D94" s="164"/>
      <c r="E94" s="90">
        <v>10.61</v>
      </c>
      <c r="F94" s="90">
        <v>365</v>
      </c>
      <c r="G94" s="90">
        <v>88</v>
      </c>
      <c r="H94" s="216">
        <f t="shared" ref="H94:H104" si="14">C94*E94*F94*G94</f>
        <v>2044759.1999999997</v>
      </c>
    </row>
    <row r="95" spans="1:8" ht="18" customHeight="1" x14ac:dyDescent="0.2">
      <c r="A95" s="252"/>
      <c r="B95" s="374" t="s">
        <v>197</v>
      </c>
      <c r="C95" s="381">
        <v>30</v>
      </c>
      <c r="D95" s="164"/>
      <c r="E95" s="90">
        <v>10.61</v>
      </c>
      <c r="F95" s="90">
        <v>30</v>
      </c>
      <c r="G95" s="90">
        <v>1</v>
      </c>
      <c r="H95" s="216">
        <f t="shared" si="14"/>
        <v>9548.9999999999982</v>
      </c>
    </row>
    <row r="96" spans="1:8" ht="18" customHeight="1" x14ac:dyDescent="0.2">
      <c r="A96" s="252"/>
      <c r="B96" s="374" t="s">
        <v>198</v>
      </c>
      <c r="C96" s="381">
        <v>187</v>
      </c>
      <c r="D96" s="164"/>
      <c r="E96" s="90">
        <v>10.61</v>
      </c>
      <c r="F96" s="90">
        <v>0</v>
      </c>
      <c r="G96" s="90">
        <v>0</v>
      </c>
      <c r="H96" s="216">
        <f>C96*E96*F96*G96</f>
        <v>0</v>
      </c>
    </row>
    <row r="97" spans="1:8" ht="18" customHeight="1" x14ac:dyDescent="0.2">
      <c r="A97" s="252"/>
      <c r="B97" s="374" t="s">
        <v>200</v>
      </c>
      <c r="C97" s="381">
        <v>94</v>
      </c>
      <c r="D97" s="164"/>
      <c r="E97" s="90">
        <v>10.61</v>
      </c>
      <c r="F97" s="90">
        <v>10</v>
      </c>
      <c r="G97" s="90">
        <v>10</v>
      </c>
      <c r="H97" s="216">
        <f t="shared" si="14"/>
        <v>99734</v>
      </c>
    </row>
    <row r="98" spans="1:8" ht="18" customHeight="1" x14ac:dyDescent="0.2">
      <c r="A98" s="252"/>
      <c r="B98" s="374" t="s">
        <v>260</v>
      </c>
      <c r="C98" s="381">
        <v>7</v>
      </c>
      <c r="D98" s="164"/>
      <c r="E98" s="90">
        <v>10.61</v>
      </c>
      <c r="F98" s="90">
        <v>365</v>
      </c>
      <c r="G98" s="90">
        <v>7</v>
      </c>
      <c r="H98" s="216">
        <f t="shared" si="14"/>
        <v>189759.85</v>
      </c>
    </row>
    <row r="99" spans="1:8" s="349" customFormat="1" ht="18" customHeight="1" x14ac:dyDescent="0.2">
      <c r="A99" s="359"/>
      <c r="B99" s="374" t="s">
        <v>261</v>
      </c>
      <c r="C99" s="381">
        <v>180</v>
      </c>
      <c r="D99" s="351"/>
      <c r="E99" s="350">
        <v>10.61</v>
      </c>
      <c r="F99" s="350">
        <v>0</v>
      </c>
      <c r="G99" s="350">
        <v>0</v>
      </c>
      <c r="H99" s="353">
        <f>C99*E99*F99*G99</f>
        <v>0</v>
      </c>
    </row>
    <row r="100" spans="1:8" ht="18" customHeight="1" x14ac:dyDescent="0.2">
      <c r="A100" s="252"/>
      <c r="B100" s="374" t="s">
        <v>204</v>
      </c>
      <c r="C100" s="381">
        <v>48</v>
      </c>
      <c r="D100" s="164"/>
      <c r="E100" s="90">
        <v>10.61</v>
      </c>
      <c r="F100" s="90">
        <v>0</v>
      </c>
      <c r="G100" s="90">
        <v>0</v>
      </c>
      <c r="H100" s="216">
        <f t="shared" si="14"/>
        <v>0</v>
      </c>
    </row>
    <row r="101" spans="1:8" ht="18" customHeight="1" x14ac:dyDescent="0.2">
      <c r="A101" s="252"/>
      <c r="B101" s="374" t="s">
        <v>203</v>
      </c>
      <c r="C101" s="381">
        <v>20</v>
      </c>
      <c r="D101" s="164"/>
      <c r="E101" s="90">
        <v>10.61</v>
      </c>
      <c r="F101" s="90">
        <v>88</v>
      </c>
      <c r="G101" s="90">
        <v>50</v>
      </c>
      <c r="H101" s="216">
        <f t="shared" si="14"/>
        <v>933679.99999999988</v>
      </c>
    </row>
    <row r="102" spans="1:8" ht="18" customHeight="1" x14ac:dyDescent="0.2">
      <c r="A102" s="252"/>
      <c r="B102" s="374" t="s">
        <v>199</v>
      </c>
      <c r="C102" s="381">
        <v>30</v>
      </c>
      <c r="D102" s="164"/>
      <c r="E102" s="90">
        <v>10.61</v>
      </c>
      <c r="F102" s="90">
        <v>167</v>
      </c>
      <c r="G102" s="90">
        <v>12</v>
      </c>
      <c r="H102" s="216">
        <f t="shared" si="14"/>
        <v>637873.19999999995</v>
      </c>
    </row>
    <row r="103" spans="1:8" ht="18" customHeight="1" x14ac:dyDescent="0.2">
      <c r="A103" s="252"/>
      <c r="B103" s="374" t="s">
        <v>201</v>
      </c>
      <c r="C103" s="381">
        <v>500</v>
      </c>
      <c r="D103" s="164"/>
      <c r="E103" s="90">
        <v>10.61</v>
      </c>
      <c r="F103" s="90">
        <v>5</v>
      </c>
      <c r="G103" s="90">
        <v>1</v>
      </c>
      <c r="H103" s="216">
        <f t="shared" si="14"/>
        <v>26525</v>
      </c>
    </row>
    <row r="104" spans="1:8" ht="18" customHeight="1" x14ac:dyDescent="0.2">
      <c r="A104" s="252"/>
      <c r="B104" s="374" t="s">
        <v>202</v>
      </c>
      <c r="C104" s="381">
        <v>250</v>
      </c>
      <c r="D104" s="164"/>
      <c r="E104" s="90">
        <v>10.61</v>
      </c>
      <c r="F104" s="90">
        <v>5</v>
      </c>
      <c r="G104" s="90">
        <v>1</v>
      </c>
      <c r="H104" s="216">
        <f t="shared" si="14"/>
        <v>13262.5</v>
      </c>
    </row>
    <row r="105" spans="1:8" ht="18" customHeight="1" x14ac:dyDescent="0.2">
      <c r="A105" s="252"/>
      <c r="B105" s="380" t="s">
        <v>253</v>
      </c>
      <c r="C105" s="393"/>
      <c r="D105" s="164"/>
      <c r="E105" s="164"/>
      <c r="F105" s="164"/>
      <c r="G105" s="164"/>
      <c r="H105" s="216">
        <f>ROUNDDOWN((SUM(H87:H104))*0.061,0)</f>
        <v>23757507</v>
      </c>
    </row>
    <row r="106" spans="1:8" s="349" customFormat="1" ht="18" customHeight="1" x14ac:dyDescent="0.2">
      <c r="A106" s="359"/>
      <c r="B106" s="380" t="s">
        <v>273</v>
      </c>
      <c r="C106" s="393"/>
      <c r="D106" s="351"/>
      <c r="E106" s="351"/>
      <c r="F106" s="351"/>
      <c r="G106" s="351"/>
      <c r="H106" s="353">
        <f>ROUNDDOWN((SUM(H88:H104))*0.017,0)</f>
        <v>2132365</v>
      </c>
    </row>
    <row r="107" spans="1:8" ht="18" customHeight="1" thickBot="1" x14ac:dyDescent="0.25">
      <c r="A107" s="252"/>
      <c r="B107" s="386" t="s">
        <v>208</v>
      </c>
      <c r="C107" s="387">
        <v>650</v>
      </c>
      <c r="D107" s="232"/>
      <c r="E107" s="232"/>
      <c r="F107" s="233">
        <v>365</v>
      </c>
      <c r="G107" s="234">
        <v>12</v>
      </c>
      <c r="H107" s="235">
        <f t="shared" ref="H107" si="15">C107*F107*G107</f>
        <v>2847000</v>
      </c>
    </row>
    <row r="108" spans="1:8" ht="18" customHeight="1" thickBot="1" x14ac:dyDescent="0.25">
      <c r="A108" s="343" t="s">
        <v>252</v>
      </c>
      <c r="B108" s="399"/>
      <c r="C108" s="395"/>
      <c r="D108" s="88"/>
      <c r="E108" s="88"/>
      <c r="F108" s="88"/>
      <c r="G108" s="221"/>
      <c r="H108" s="251">
        <f>SUM(H109:H126)</f>
        <v>18402559.272</v>
      </c>
    </row>
    <row r="109" spans="1:8" ht="18" customHeight="1" x14ac:dyDescent="0.2">
      <c r="A109" s="252"/>
      <c r="B109" s="400" t="s">
        <v>205</v>
      </c>
      <c r="C109" s="379">
        <v>647</v>
      </c>
      <c r="D109" s="207">
        <v>0.96499999999999997</v>
      </c>
      <c r="E109" s="207">
        <v>10.61</v>
      </c>
      <c r="F109" s="207">
        <v>365</v>
      </c>
      <c r="G109" s="207">
        <v>5</v>
      </c>
      <c r="H109" s="214">
        <f>C109*D109*E109*F109*G109</f>
        <v>12089541.953749999</v>
      </c>
    </row>
    <row r="110" spans="1:8" ht="18" customHeight="1" x14ac:dyDescent="0.2">
      <c r="A110" s="252"/>
      <c r="B110" s="374" t="s">
        <v>161</v>
      </c>
      <c r="C110" s="381">
        <v>155</v>
      </c>
      <c r="D110" s="164"/>
      <c r="E110" s="90">
        <v>10.61</v>
      </c>
      <c r="F110" s="90">
        <v>365</v>
      </c>
      <c r="G110" s="226">
        <v>0</v>
      </c>
      <c r="H110" s="216">
        <f>C110*E110*F110*G110</f>
        <v>0</v>
      </c>
    </row>
    <row r="111" spans="1:8" ht="18" customHeight="1" x14ac:dyDescent="0.2">
      <c r="A111" s="252"/>
      <c r="B111" s="374" t="s">
        <v>162</v>
      </c>
      <c r="C111" s="381">
        <v>186</v>
      </c>
      <c r="D111" s="164"/>
      <c r="E111" s="90">
        <v>10.61</v>
      </c>
      <c r="F111" s="90">
        <v>365</v>
      </c>
      <c r="G111" s="226">
        <v>2</v>
      </c>
      <c r="H111" s="216">
        <f t="shared" ref="H111:H123" si="16">C111*E111*F111*G111</f>
        <v>1440625.7999999998</v>
      </c>
    </row>
    <row r="112" spans="1:8" ht="18" customHeight="1" x14ac:dyDescent="0.2">
      <c r="A112" s="252"/>
      <c r="B112" s="374" t="s">
        <v>189</v>
      </c>
      <c r="C112" s="384">
        <v>734</v>
      </c>
      <c r="D112" s="230"/>
      <c r="E112" s="227">
        <v>10.61</v>
      </c>
      <c r="F112" s="227"/>
      <c r="G112" s="226">
        <v>0</v>
      </c>
      <c r="H112" s="216">
        <f t="shared" si="16"/>
        <v>0</v>
      </c>
    </row>
    <row r="113" spans="1:9" ht="18" customHeight="1" x14ac:dyDescent="0.2">
      <c r="A113" s="252"/>
      <c r="B113" s="374" t="s">
        <v>163</v>
      </c>
      <c r="C113" s="384">
        <v>24</v>
      </c>
      <c r="D113" s="230"/>
      <c r="E113" s="227">
        <v>10.61</v>
      </c>
      <c r="F113" s="227">
        <v>365</v>
      </c>
      <c r="G113" s="226">
        <v>5</v>
      </c>
      <c r="H113" s="216">
        <f t="shared" si="16"/>
        <v>464717.99999999994</v>
      </c>
    </row>
    <row r="114" spans="1:9" ht="18" customHeight="1" x14ac:dyDescent="0.2">
      <c r="A114" s="252"/>
      <c r="B114" s="374" t="s">
        <v>164</v>
      </c>
      <c r="C114" s="384">
        <v>9</v>
      </c>
      <c r="D114" s="230"/>
      <c r="E114" s="227">
        <v>10.61</v>
      </c>
      <c r="F114" s="227">
        <v>365</v>
      </c>
      <c r="G114" s="226">
        <v>5</v>
      </c>
      <c r="H114" s="216">
        <f t="shared" si="16"/>
        <v>174269.25</v>
      </c>
    </row>
    <row r="115" spans="1:9" ht="18" customHeight="1" x14ac:dyDescent="0.2">
      <c r="A115" s="252"/>
      <c r="B115" s="374" t="s">
        <v>190</v>
      </c>
      <c r="C115" s="384">
        <v>36</v>
      </c>
      <c r="D115" s="230"/>
      <c r="E115" s="227">
        <v>10.61</v>
      </c>
      <c r="F115" s="227">
        <v>365</v>
      </c>
      <c r="G115" s="226">
        <v>5</v>
      </c>
      <c r="H115" s="216">
        <f t="shared" si="16"/>
        <v>697077</v>
      </c>
    </row>
    <row r="116" spans="1:9" ht="18" customHeight="1" x14ac:dyDescent="0.2">
      <c r="A116" s="252"/>
      <c r="B116" s="374" t="s">
        <v>165</v>
      </c>
      <c r="C116" s="384">
        <v>40</v>
      </c>
      <c r="D116" s="230"/>
      <c r="E116" s="227">
        <v>10.61</v>
      </c>
      <c r="F116" s="227">
        <v>365</v>
      </c>
      <c r="G116" s="226">
        <v>5</v>
      </c>
      <c r="H116" s="216">
        <f t="shared" si="16"/>
        <v>774530</v>
      </c>
    </row>
    <row r="117" spans="1:9" ht="18" customHeight="1" x14ac:dyDescent="0.2">
      <c r="A117" s="252"/>
      <c r="B117" s="374" t="s">
        <v>166</v>
      </c>
      <c r="C117" s="384">
        <v>301</v>
      </c>
      <c r="D117" s="227">
        <v>0.96499999999999997</v>
      </c>
      <c r="E117" s="227">
        <v>10.61</v>
      </c>
      <c r="F117" s="227">
        <v>5</v>
      </c>
      <c r="G117" s="228"/>
      <c r="H117" s="216">
        <f>C117*D117*E117*F117</f>
        <v>15409.168249999999</v>
      </c>
    </row>
    <row r="118" spans="1:9" ht="18" customHeight="1" x14ac:dyDescent="0.2">
      <c r="A118" s="252"/>
      <c r="B118" s="374" t="s">
        <v>167</v>
      </c>
      <c r="C118" s="384">
        <v>527</v>
      </c>
      <c r="D118" s="230"/>
      <c r="E118" s="227">
        <v>10.61</v>
      </c>
      <c r="F118" s="227">
        <v>0</v>
      </c>
      <c r="G118" s="228"/>
      <c r="H118" s="216">
        <f t="shared" si="16"/>
        <v>0</v>
      </c>
    </row>
    <row r="119" spans="1:9" s="349" customFormat="1" ht="18" customHeight="1" x14ac:dyDescent="0.2">
      <c r="A119" s="359"/>
      <c r="B119" s="374" t="s">
        <v>258</v>
      </c>
      <c r="C119" s="384">
        <v>1055</v>
      </c>
      <c r="D119" s="230"/>
      <c r="E119" s="227">
        <v>10.61</v>
      </c>
      <c r="F119" s="227">
        <v>0</v>
      </c>
      <c r="G119" s="228"/>
      <c r="H119" s="353">
        <f>C119*E119*F119*G119</f>
        <v>0</v>
      </c>
    </row>
    <row r="120" spans="1:9" ht="18" customHeight="1" x14ac:dyDescent="0.2">
      <c r="A120" s="252"/>
      <c r="B120" s="374" t="s">
        <v>196</v>
      </c>
      <c r="C120" s="384">
        <v>4</v>
      </c>
      <c r="D120" s="230"/>
      <c r="E120" s="227">
        <v>10.61</v>
      </c>
      <c r="F120" s="227">
        <v>365</v>
      </c>
      <c r="G120" s="226">
        <v>5</v>
      </c>
      <c r="H120" s="216">
        <f t="shared" si="16"/>
        <v>77453</v>
      </c>
    </row>
    <row r="121" spans="1:9" ht="18" customHeight="1" x14ac:dyDescent="0.2">
      <c r="A121" s="252"/>
      <c r="B121" s="374" t="s">
        <v>180</v>
      </c>
      <c r="C121" s="384">
        <v>470</v>
      </c>
      <c r="D121" s="230"/>
      <c r="E121" s="227">
        <v>10.61</v>
      </c>
      <c r="F121" s="227">
        <v>1</v>
      </c>
      <c r="G121" s="226">
        <v>2</v>
      </c>
      <c r="H121" s="216">
        <f t="shared" si="16"/>
        <v>9973.4</v>
      </c>
    </row>
    <row r="122" spans="1:9" ht="18" customHeight="1" x14ac:dyDescent="0.2">
      <c r="A122" s="252"/>
      <c r="B122" s="374" t="s">
        <v>168</v>
      </c>
      <c r="C122" s="384">
        <v>25</v>
      </c>
      <c r="D122" s="230"/>
      <c r="E122" s="227">
        <v>10.61</v>
      </c>
      <c r="F122" s="227">
        <v>365</v>
      </c>
      <c r="G122" s="226">
        <v>5</v>
      </c>
      <c r="H122" s="216">
        <f t="shared" si="16"/>
        <v>484081.25</v>
      </c>
    </row>
    <row r="123" spans="1:9" ht="18" customHeight="1" x14ac:dyDescent="0.2">
      <c r="A123" s="252"/>
      <c r="B123" s="374" t="s">
        <v>169</v>
      </c>
      <c r="C123" s="384">
        <v>11</v>
      </c>
      <c r="D123" s="230"/>
      <c r="E123" s="227">
        <v>10.61</v>
      </c>
      <c r="F123" s="227">
        <v>365</v>
      </c>
      <c r="G123" s="226">
        <v>5</v>
      </c>
      <c r="H123" s="216">
        <f t="shared" si="16"/>
        <v>212995.74999999997</v>
      </c>
    </row>
    <row r="124" spans="1:9" s="349" customFormat="1" ht="18" customHeight="1" x14ac:dyDescent="0.2">
      <c r="A124" s="359"/>
      <c r="B124" s="374" t="s">
        <v>259</v>
      </c>
      <c r="C124" s="384">
        <v>38</v>
      </c>
      <c r="D124" s="230"/>
      <c r="E124" s="227">
        <v>10.61</v>
      </c>
      <c r="F124" s="227">
        <v>365</v>
      </c>
      <c r="G124" s="354">
        <v>1</v>
      </c>
      <c r="H124" s="353">
        <f>C124*E124*F124*G124</f>
        <v>147160.69999999998</v>
      </c>
    </row>
    <row r="125" spans="1:9" ht="18" customHeight="1" x14ac:dyDescent="0.2">
      <c r="A125" s="357"/>
      <c r="B125" s="380" t="s">
        <v>253</v>
      </c>
      <c r="C125" s="385"/>
      <c r="D125" s="230"/>
      <c r="E125" s="230"/>
      <c r="F125" s="230"/>
      <c r="G125" s="228"/>
      <c r="H125" s="353">
        <f>ROUNDDOWN((SUM(H109:H123))*0.099,0)</f>
        <v>1627626</v>
      </c>
    </row>
    <row r="126" spans="1:9" s="349" customFormat="1" ht="18" customHeight="1" thickBot="1" x14ac:dyDescent="0.25">
      <c r="A126" s="358"/>
      <c r="B126" s="401" t="s">
        <v>273</v>
      </c>
      <c r="C126" s="402"/>
      <c r="D126" s="361"/>
      <c r="E126" s="361"/>
      <c r="F126" s="361"/>
      <c r="G126" s="362"/>
      <c r="H126" s="363">
        <f>ROUNDDOWN((SUM(H110:H123))*0.043,0)</f>
        <v>187098</v>
      </c>
    </row>
    <row r="127" spans="1:9" ht="18" customHeight="1" thickBot="1" x14ac:dyDescent="0.25">
      <c r="A127" s="218" t="s">
        <v>213</v>
      </c>
      <c r="B127" s="394"/>
      <c r="C127" s="388"/>
      <c r="D127" s="88"/>
      <c r="E127" s="88"/>
      <c r="F127" s="88"/>
      <c r="G127" s="88"/>
      <c r="H127" s="251">
        <f>SUM(H128:H142)</f>
        <v>43454738.799999997</v>
      </c>
    </row>
    <row r="128" spans="1:9" ht="18" customHeight="1" x14ac:dyDescent="0.2">
      <c r="A128" s="252"/>
      <c r="B128" s="400" t="s">
        <v>212</v>
      </c>
      <c r="C128" s="398"/>
      <c r="D128" s="224"/>
      <c r="E128" s="224"/>
      <c r="F128" s="239"/>
      <c r="G128" s="224"/>
      <c r="H128" s="214">
        <v>28000000</v>
      </c>
      <c r="I128" s="238"/>
    </row>
    <row r="129" spans="1:9" ht="18" customHeight="1" x14ac:dyDescent="0.2">
      <c r="A129" s="252"/>
      <c r="B129" s="380" t="s">
        <v>211</v>
      </c>
      <c r="C129" s="381">
        <v>30</v>
      </c>
      <c r="D129" s="164"/>
      <c r="E129" s="90">
        <v>10.6</v>
      </c>
      <c r="F129" s="90">
        <v>30</v>
      </c>
      <c r="G129" s="90">
        <v>75</v>
      </c>
      <c r="H129" s="216">
        <f>C129*E129*F129*G129</f>
        <v>715500</v>
      </c>
    </row>
    <row r="130" spans="1:9" ht="18" customHeight="1" x14ac:dyDescent="0.2">
      <c r="A130" s="252"/>
      <c r="B130" s="382" t="s">
        <v>214</v>
      </c>
      <c r="C130" s="381">
        <v>4</v>
      </c>
      <c r="D130" s="164"/>
      <c r="E130" s="90">
        <v>10.6</v>
      </c>
      <c r="F130" s="208">
        <v>4757</v>
      </c>
      <c r="G130" s="164"/>
      <c r="H130" s="216">
        <f>C130*E130*F130</f>
        <v>201696.8</v>
      </c>
    </row>
    <row r="131" spans="1:9" ht="18" customHeight="1" x14ac:dyDescent="0.2">
      <c r="A131" s="252"/>
      <c r="B131" s="382" t="s">
        <v>215</v>
      </c>
      <c r="C131" s="381">
        <v>120</v>
      </c>
      <c r="D131" s="164"/>
      <c r="E131" s="90">
        <v>10.6</v>
      </c>
      <c r="F131" s="90">
        <v>0</v>
      </c>
      <c r="G131" s="90">
        <v>0</v>
      </c>
      <c r="H131" s="216">
        <f t="shared" ref="H131:H136" si="17">C131*E131*F131*G131</f>
        <v>0</v>
      </c>
    </row>
    <row r="132" spans="1:9" ht="18" customHeight="1" x14ac:dyDescent="0.2">
      <c r="A132" s="252"/>
      <c r="B132" s="382" t="s">
        <v>216</v>
      </c>
      <c r="C132" s="381">
        <v>30</v>
      </c>
      <c r="D132" s="164"/>
      <c r="E132" s="90">
        <v>10.6</v>
      </c>
      <c r="F132" s="90">
        <v>0</v>
      </c>
      <c r="G132" s="90">
        <v>0</v>
      </c>
      <c r="H132" s="216">
        <f t="shared" si="17"/>
        <v>0</v>
      </c>
    </row>
    <row r="133" spans="1:9" ht="18" customHeight="1" x14ac:dyDescent="0.2">
      <c r="A133" s="252"/>
      <c r="B133" s="374" t="s">
        <v>178</v>
      </c>
      <c r="C133" s="381">
        <v>50</v>
      </c>
      <c r="D133" s="164"/>
      <c r="E133" s="90">
        <v>10.6</v>
      </c>
      <c r="F133" s="90">
        <v>17</v>
      </c>
      <c r="G133" s="90">
        <v>100</v>
      </c>
      <c r="H133" s="216">
        <f t="shared" si="17"/>
        <v>901000</v>
      </c>
    </row>
    <row r="134" spans="1:9" ht="18" customHeight="1" x14ac:dyDescent="0.2">
      <c r="A134" s="252"/>
      <c r="B134" s="374" t="s">
        <v>218</v>
      </c>
      <c r="C134" s="381">
        <v>22</v>
      </c>
      <c r="D134" s="164"/>
      <c r="E134" s="90">
        <v>10.6</v>
      </c>
      <c r="F134" s="208">
        <v>4757</v>
      </c>
      <c r="G134" s="164"/>
      <c r="H134" s="216">
        <f>C134*E134*F134</f>
        <v>1109332.3999999999</v>
      </c>
    </row>
    <row r="135" spans="1:9" ht="18" customHeight="1" x14ac:dyDescent="0.2">
      <c r="A135" s="252"/>
      <c r="B135" s="374" t="s">
        <v>217</v>
      </c>
      <c r="C135" s="381">
        <v>48</v>
      </c>
      <c r="D135" s="164"/>
      <c r="E135" s="90">
        <v>10.6</v>
      </c>
      <c r="F135" s="208">
        <v>4757</v>
      </c>
      <c r="G135" s="164"/>
      <c r="H135" s="216">
        <f>C135*E135*F135</f>
        <v>2420361.5999999996</v>
      </c>
    </row>
    <row r="136" spans="1:9" ht="18" customHeight="1" x14ac:dyDescent="0.2">
      <c r="A136" s="252"/>
      <c r="B136" s="374" t="s">
        <v>219</v>
      </c>
      <c r="C136" s="381">
        <v>180</v>
      </c>
      <c r="D136" s="164"/>
      <c r="E136" s="90">
        <v>10.6</v>
      </c>
      <c r="F136" s="90">
        <v>0</v>
      </c>
      <c r="G136" s="90">
        <v>0</v>
      </c>
      <c r="H136" s="216">
        <f t="shared" si="17"/>
        <v>0</v>
      </c>
    </row>
    <row r="137" spans="1:9" ht="18" customHeight="1" x14ac:dyDescent="0.2">
      <c r="A137" s="252"/>
      <c r="B137" s="374" t="s">
        <v>253</v>
      </c>
      <c r="C137" s="393"/>
      <c r="D137" s="164"/>
      <c r="E137" s="164"/>
      <c r="F137" s="164"/>
      <c r="G137" s="164"/>
      <c r="H137" s="216">
        <f>ROUNDDOWN((SUM(H128:H136))*0.086,0)</f>
        <v>2867918</v>
      </c>
    </row>
    <row r="138" spans="1:9" s="349" customFormat="1" ht="18" customHeight="1" x14ac:dyDescent="0.2">
      <c r="A138" s="359"/>
      <c r="B138" s="374" t="s">
        <v>273</v>
      </c>
      <c r="C138" s="393"/>
      <c r="D138" s="351"/>
      <c r="E138" s="351"/>
      <c r="F138" s="351"/>
      <c r="G138" s="351"/>
      <c r="H138" s="353">
        <f>ROUNDDOWN((SUM(H129:H136))*0.021,0)</f>
        <v>112305</v>
      </c>
    </row>
    <row r="139" spans="1:9" ht="18" customHeight="1" x14ac:dyDescent="0.2">
      <c r="A139" s="249"/>
      <c r="B139" s="380" t="s">
        <v>207</v>
      </c>
      <c r="C139" s="384">
        <v>350</v>
      </c>
      <c r="D139" s="164"/>
      <c r="E139" s="164"/>
      <c r="F139" s="90">
        <v>365</v>
      </c>
      <c r="G139" s="226">
        <v>11</v>
      </c>
      <c r="H139" s="216">
        <f>C139*F139*G139</f>
        <v>1405250</v>
      </c>
    </row>
    <row r="140" spans="1:9" ht="18" customHeight="1" x14ac:dyDescent="0.2">
      <c r="A140" s="249"/>
      <c r="B140" s="380" t="s">
        <v>208</v>
      </c>
      <c r="C140" s="384">
        <v>650</v>
      </c>
      <c r="D140" s="164"/>
      <c r="E140" s="164"/>
      <c r="F140" s="90">
        <v>365</v>
      </c>
      <c r="G140" s="226">
        <v>11</v>
      </c>
      <c r="H140" s="216">
        <f t="shared" ref="H140:H142" si="18">C140*F140*G140</f>
        <v>2609750</v>
      </c>
    </row>
    <row r="141" spans="1:9" ht="18" customHeight="1" x14ac:dyDescent="0.2">
      <c r="A141" s="249"/>
      <c r="B141" s="380" t="s">
        <v>209</v>
      </c>
      <c r="C141" s="384">
        <v>550</v>
      </c>
      <c r="D141" s="164"/>
      <c r="E141" s="164"/>
      <c r="F141" s="90">
        <v>365</v>
      </c>
      <c r="G141" s="226">
        <v>11</v>
      </c>
      <c r="H141" s="216">
        <f t="shared" si="18"/>
        <v>2208250</v>
      </c>
    </row>
    <row r="142" spans="1:9" ht="18" customHeight="1" thickBot="1" x14ac:dyDescent="0.25">
      <c r="A142" s="250"/>
      <c r="B142" s="386" t="s">
        <v>210</v>
      </c>
      <c r="C142" s="387">
        <v>225</v>
      </c>
      <c r="D142" s="232"/>
      <c r="E142" s="232"/>
      <c r="F142" s="233">
        <v>365</v>
      </c>
      <c r="G142" s="234">
        <v>11</v>
      </c>
      <c r="H142" s="235">
        <f t="shared" si="18"/>
        <v>903375</v>
      </c>
    </row>
    <row r="143" spans="1:9" ht="18" customHeight="1" thickBot="1" x14ac:dyDescent="0.25">
      <c r="A143" s="218" t="s">
        <v>222</v>
      </c>
      <c r="B143" s="394"/>
      <c r="C143" s="388"/>
      <c r="D143" s="88"/>
      <c r="E143" s="88"/>
      <c r="F143" s="88"/>
      <c r="G143" s="88"/>
      <c r="H143" s="251">
        <f>SUM(H144:H154)</f>
        <v>1551867.5007999998</v>
      </c>
    </row>
    <row r="144" spans="1:9" ht="18" customHeight="1" x14ac:dyDescent="0.2">
      <c r="A144" s="252"/>
      <c r="B144" s="400" t="s">
        <v>223</v>
      </c>
      <c r="C144" s="379">
        <v>573</v>
      </c>
      <c r="D144" s="207">
        <v>0.96499999999999997</v>
      </c>
      <c r="E144" s="207">
        <v>10.59</v>
      </c>
      <c r="F144" s="261">
        <v>180</v>
      </c>
      <c r="G144" s="207">
        <v>1</v>
      </c>
      <c r="H144" s="214">
        <f>C144*D144*E144*F144*G144</f>
        <v>1054023.7589999998</v>
      </c>
      <c r="I144" s="238"/>
    </row>
    <row r="145" spans="1:8" ht="18" customHeight="1" x14ac:dyDescent="0.2">
      <c r="A145" s="252"/>
      <c r="B145" s="380" t="s">
        <v>228</v>
      </c>
      <c r="C145" s="381">
        <v>6</v>
      </c>
      <c r="D145" s="164"/>
      <c r="E145" s="90">
        <v>10.59</v>
      </c>
      <c r="F145" s="90">
        <v>180</v>
      </c>
      <c r="G145" s="90">
        <v>1</v>
      </c>
      <c r="H145" s="216">
        <f>C145*E145*F145*G145</f>
        <v>11437.2</v>
      </c>
    </row>
    <row r="146" spans="1:8" ht="18" customHeight="1" x14ac:dyDescent="0.2">
      <c r="A146" s="252"/>
      <c r="B146" s="382" t="s">
        <v>229</v>
      </c>
      <c r="C146" s="381">
        <v>30</v>
      </c>
      <c r="D146" s="164"/>
      <c r="E146" s="90">
        <v>10.59</v>
      </c>
      <c r="F146" s="208">
        <v>30</v>
      </c>
      <c r="G146" s="90">
        <v>1</v>
      </c>
      <c r="H146" s="216">
        <f>C146*E146*F146*G146</f>
        <v>9531</v>
      </c>
    </row>
    <row r="147" spans="1:8" ht="18" customHeight="1" x14ac:dyDescent="0.2">
      <c r="A147" s="252"/>
      <c r="B147" s="382" t="s">
        <v>200</v>
      </c>
      <c r="C147" s="381">
        <v>94</v>
      </c>
      <c r="D147" s="164"/>
      <c r="E147" s="90">
        <v>10.59</v>
      </c>
      <c r="F147" s="90">
        <v>40</v>
      </c>
      <c r="G147" s="90">
        <v>1</v>
      </c>
      <c r="H147" s="216">
        <f t="shared" ref="H147:H149" si="19">C147*E147*F147*G147</f>
        <v>39818.400000000001</v>
      </c>
    </row>
    <row r="148" spans="1:8" ht="18" customHeight="1" x14ac:dyDescent="0.2">
      <c r="A148" s="252"/>
      <c r="B148" s="382" t="s">
        <v>230</v>
      </c>
      <c r="C148" s="381">
        <v>30</v>
      </c>
      <c r="D148" s="164"/>
      <c r="E148" s="90">
        <v>10.59</v>
      </c>
      <c r="F148" s="90">
        <v>180</v>
      </c>
      <c r="G148" s="90">
        <v>1</v>
      </c>
      <c r="H148" s="216">
        <f t="shared" si="19"/>
        <v>57186</v>
      </c>
    </row>
    <row r="149" spans="1:8" ht="18" customHeight="1" x14ac:dyDescent="0.2">
      <c r="A149" s="252"/>
      <c r="B149" s="374" t="s">
        <v>190</v>
      </c>
      <c r="C149" s="381">
        <v>18</v>
      </c>
      <c r="D149" s="164"/>
      <c r="E149" s="90">
        <v>10.59</v>
      </c>
      <c r="F149" s="90">
        <v>180</v>
      </c>
      <c r="G149" s="90">
        <v>1</v>
      </c>
      <c r="H149" s="216">
        <f t="shared" si="19"/>
        <v>34311.599999999999</v>
      </c>
    </row>
    <row r="150" spans="1:8" ht="18" customHeight="1" x14ac:dyDescent="0.2">
      <c r="A150" s="252"/>
      <c r="B150" s="374" t="s">
        <v>253</v>
      </c>
      <c r="C150" s="393"/>
      <c r="D150" s="164"/>
      <c r="E150" s="164"/>
      <c r="F150" s="164"/>
      <c r="G150" s="164"/>
      <c r="H150" s="216">
        <f>ROUNDDOWN((SUM(H144:H149))*0.068,0)</f>
        <v>82028</v>
      </c>
    </row>
    <row r="151" spans="1:8" s="349" customFormat="1" ht="18" customHeight="1" x14ac:dyDescent="0.2">
      <c r="A151" s="359"/>
      <c r="B151" s="374" t="s">
        <v>273</v>
      </c>
      <c r="C151" s="393"/>
      <c r="D151" s="351"/>
      <c r="E151" s="351"/>
      <c r="F151" s="351"/>
      <c r="G151" s="351"/>
      <c r="H151" s="353">
        <f>ROUNDDOWN((SUM(H144:H149))*0.026,0)</f>
        <v>31364</v>
      </c>
    </row>
    <row r="152" spans="1:8" ht="18" customHeight="1" x14ac:dyDescent="0.2">
      <c r="A152" s="252"/>
      <c r="B152" s="374" t="s">
        <v>207</v>
      </c>
      <c r="C152" s="381">
        <v>350</v>
      </c>
      <c r="D152" s="164"/>
      <c r="E152" s="164"/>
      <c r="F152" s="90">
        <v>180</v>
      </c>
      <c r="G152" s="90">
        <v>1</v>
      </c>
      <c r="H152" s="216">
        <f>SUM(H145:H150)*0.069</f>
        <v>16167.541800000003</v>
      </c>
    </row>
    <row r="153" spans="1:8" ht="18" customHeight="1" x14ac:dyDescent="0.2">
      <c r="A153" s="252"/>
      <c r="B153" s="374" t="s">
        <v>226</v>
      </c>
      <c r="C153" s="381">
        <v>650</v>
      </c>
      <c r="D153" s="164"/>
      <c r="E153" s="164"/>
      <c r="F153" s="90">
        <v>180</v>
      </c>
      <c r="G153" s="90">
        <v>1</v>
      </c>
      <c r="H153" s="216">
        <f t="shared" ref="H153" si="20">C153*F153*G153</f>
        <v>117000</v>
      </c>
    </row>
    <row r="154" spans="1:8" ht="18" customHeight="1" thickBot="1" x14ac:dyDescent="0.25">
      <c r="A154" s="249"/>
      <c r="B154" s="386" t="s">
        <v>209</v>
      </c>
      <c r="C154" s="387">
        <v>550</v>
      </c>
      <c r="D154" s="232"/>
      <c r="E154" s="232"/>
      <c r="F154" s="233">
        <v>180</v>
      </c>
      <c r="G154" s="234">
        <v>1</v>
      </c>
      <c r="H154" s="235">
        <f t="shared" ref="H154" si="21">C154*F154*G154</f>
        <v>99000</v>
      </c>
    </row>
    <row r="155" spans="1:8" ht="18" customHeight="1" thickBot="1" x14ac:dyDescent="0.25">
      <c r="A155" s="218" t="s">
        <v>76</v>
      </c>
      <c r="B155" s="388"/>
      <c r="C155" s="389"/>
      <c r="D155" s="212"/>
      <c r="E155" s="212"/>
      <c r="F155" s="212"/>
      <c r="G155" s="212"/>
      <c r="H155" s="251">
        <f>SUM(H156:H157)</f>
        <v>4006948</v>
      </c>
    </row>
    <row r="156" spans="1:8" ht="18" customHeight="1" x14ac:dyDescent="0.2">
      <c r="A156" s="252"/>
      <c r="B156" s="390" t="s">
        <v>191</v>
      </c>
      <c r="C156" s="379"/>
      <c r="D156" s="207"/>
      <c r="E156" s="207"/>
      <c r="F156" s="207"/>
      <c r="G156" s="207"/>
      <c r="H156" s="214">
        <v>4006948</v>
      </c>
    </row>
    <row r="157" spans="1:8" ht="18" customHeight="1" thickBot="1" x14ac:dyDescent="0.25">
      <c r="A157" s="252"/>
      <c r="B157" s="403"/>
      <c r="C157" s="404"/>
      <c r="D157" s="233"/>
      <c r="E157" s="233"/>
      <c r="F157" s="233"/>
      <c r="G157" s="233"/>
      <c r="H157" s="235">
        <f>C157*D157*E157*G157</f>
        <v>0</v>
      </c>
    </row>
    <row r="158" spans="1:8" ht="18" customHeight="1" thickBot="1" x14ac:dyDescent="0.25">
      <c r="A158" s="218" t="s">
        <v>23</v>
      </c>
      <c r="B158" s="88"/>
      <c r="C158" s="212"/>
      <c r="D158" s="212"/>
      <c r="E158" s="212"/>
      <c r="F158" s="212"/>
      <c r="G158" s="212"/>
      <c r="H158" s="251">
        <f>SUM(H159:H159)</f>
        <v>27538588</v>
      </c>
    </row>
    <row r="159" spans="1:8" ht="18" customHeight="1" thickBot="1" x14ac:dyDescent="0.25">
      <c r="A159" s="254"/>
      <c r="B159" s="242" t="s">
        <v>220</v>
      </c>
      <c r="C159" s="243"/>
      <c r="D159" s="244"/>
      <c r="E159" s="244"/>
      <c r="F159" s="243"/>
      <c r="G159" s="243"/>
      <c r="H159" s="245">
        <v>27538588</v>
      </c>
    </row>
  </sheetData>
  <mergeCells count="1">
    <mergeCell ref="A3:B3"/>
  </mergeCells>
  <phoneticPr fontId="1"/>
  <pageMargins left="0.9055118110236221" right="0.9055118110236221" top="0.74803149606299213" bottom="0.74803149606299213" header="0.31496062992125984" footer="0.31496062992125984"/>
  <pageSetup paperSize="9" scale="73" orientation="portrait" r:id="rId1"/>
  <headerFooter>
    <oddFooter>&amp;C&amp;P</oddFooter>
  </headerFooter>
  <rowBreaks count="2" manualBreakCount="2">
    <brk id="60" max="16383" man="1"/>
    <brk id="1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view="pageBreakPreview" topLeftCell="B16" zoomScale="80" zoomScaleNormal="75" zoomScaleSheetLayoutView="80" workbookViewId="0">
      <selection activeCell="J40" sqref="J40"/>
    </sheetView>
  </sheetViews>
  <sheetFormatPr defaultColWidth="9" defaultRowHeight="27" customHeight="1" x14ac:dyDescent="0.2"/>
  <cols>
    <col min="1" max="1" width="24.19921875" style="7" customWidth="1"/>
    <col min="2" max="2" width="19.09765625" style="79" customWidth="1"/>
    <col min="3" max="3" width="17.296875" style="79" customWidth="1"/>
    <col min="4" max="7" width="13.19921875" style="79" customWidth="1"/>
    <col min="8" max="8" width="17.296875" style="79" customWidth="1"/>
    <col min="9" max="13" width="14.09765625" style="6" customWidth="1"/>
    <col min="14" max="14" width="14.09765625" style="80" customWidth="1"/>
    <col min="15" max="15" width="14.19921875" style="7" customWidth="1"/>
    <col min="16" max="16384" width="9" style="7"/>
  </cols>
  <sheetData>
    <row r="1" spans="1:14" ht="27" customHeight="1" x14ac:dyDescent="0.2">
      <c r="A1" s="2" t="s">
        <v>35</v>
      </c>
      <c r="B1" s="3"/>
      <c r="C1" s="3"/>
      <c r="D1" s="4" t="s">
        <v>67</v>
      </c>
      <c r="E1" s="3"/>
      <c r="F1" s="3"/>
      <c r="G1" s="3"/>
      <c r="H1" s="3"/>
      <c r="I1" s="3"/>
      <c r="J1" s="5"/>
      <c r="K1" s="5"/>
      <c r="N1" s="339" t="s">
        <v>232</v>
      </c>
    </row>
    <row r="2" spans="1:14" ht="16.5" customHeight="1" x14ac:dyDescent="0.2">
      <c r="A2" s="417" t="s">
        <v>2</v>
      </c>
      <c r="B2" s="419" t="s">
        <v>3</v>
      </c>
      <c r="C2" s="421" t="s">
        <v>4</v>
      </c>
      <c r="D2" s="423" t="s">
        <v>5</v>
      </c>
      <c r="E2" s="423"/>
      <c r="F2" s="423"/>
      <c r="G2" s="424"/>
      <c r="H2" s="425" t="s">
        <v>6</v>
      </c>
      <c r="I2" s="414" t="s">
        <v>7</v>
      </c>
      <c r="J2" s="415"/>
      <c r="K2" s="415"/>
      <c r="L2" s="415"/>
      <c r="M2" s="415"/>
      <c r="N2" s="416"/>
    </row>
    <row r="3" spans="1:14" ht="34.5" customHeight="1" thickBot="1" x14ac:dyDescent="0.25">
      <c r="A3" s="418"/>
      <c r="B3" s="420"/>
      <c r="C3" s="422"/>
      <c r="D3" s="128" t="s">
        <v>8</v>
      </c>
      <c r="E3" s="129" t="s">
        <v>9</v>
      </c>
      <c r="F3" s="130" t="s">
        <v>71</v>
      </c>
      <c r="G3" s="131" t="s">
        <v>10</v>
      </c>
      <c r="H3" s="426"/>
      <c r="I3" s="132" t="s">
        <v>11</v>
      </c>
      <c r="J3" s="133" t="s">
        <v>12</v>
      </c>
      <c r="K3" s="134" t="s">
        <v>13</v>
      </c>
      <c r="L3" s="134" t="s">
        <v>14</v>
      </c>
      <c r="M3" s="135" t="s">
        <v>15</v>
      </c>
      <c r="N3" s="136" t="s">
        <v>10</v>
      </c>
    </row>
    <row r="4" spans="1:14" s="4" customFormat="1" ht="25.5" customHeight="1" thickTop="1" thickBot="1" x14ac:dyDescent="0.25">
      <c r="A4" s="138" t="s">
        <v>16</v>
      </c>
      <c r="B4" s="106">
        <f t="shared" ref="B4:G4" si="0">SUM(B5,B6,B14,B36)</f>
        <v>0</v>
      </c>
      <c r="C4" s="107">
        <f t="shared" si="0"/>
        <v>0</v>
      </c>
      <c r="D4" s="108">
        <f t="shared" si="0"/>
        <v>0</v>
      </c>
      <c r="E4" s="109">
        <f t="shared" si="0"/>
        <v>0</v>
      </c>
      <c r="F4" s="109">
        <f t="shared" si="0"/>
        <v>0</v>
      </c>
      <c r="G4" s="110">
        <f t="shared" si="0"/>
        <v>0</v>
      </c>
      <c r="H4" s="100"/>
      <c r="I4" s="101"/>
      <c r="J4" s="102"/>
      <c r="K4" s="103"/>
      <c r="L4" s="103"/>
      <c r="M4" s="104"/>
      <c r="N4" s="105"/>
    </row>
    <row r="5" spans="1:14" s="4" customFormat="1" ht="25.5" customHeight="1" thickTop="1" thickBot="1" x14ac:dyDescent="0.25">
      <c r="A5" s="139" t="s">
        <v>42</v>
      </c>
      <c r="B5" s="137">
        <f t="shared" ref="B5" si="1">C5*H5</f>
        <v>0</v>
      </c>
      <c r="C5" s="113">
        <f>SUM(D5:G5)</f>
        <v>0</v>
      </c>
      <c r="D5" s="141"/>
      <c r="E5" s="142"/>
      <c r="F5" s="142"/>
      <c r="G5" s="143"/>
      <c r="H5" s="140">
        <f>SUM(I5:N5)</f>
        <v>0</v>
      </c>
      <c r="I5" s="144"/>
      <c r="J5" s="145"/>
      <c r="K5" s="146"/>
      <c r="L5" s="146"/>
      <c r="M5" s="147"/>
      <c r="N5" s="148"/>
    </row>
    <row r="6" spans="1:14" s="4" customFormat="1" ht="25.5" customHeight="1" thickTop="1" thickBot="1" x14ac:dyDescent="0.25">
      <c r="A6" s="58" t="s">
        <v>43</v>
      </c>
      <c r="B6" s="8">
        <f>SUM(B7:B13)</f>
        <v>0</v>
      </c>
      <c r="C6" s="9">
        <f>SUM(C7:C13)</f>
        <v>0</v>
      </c>
      <c r="D6" s="10">
        <f t="shared" ref="D6:G6" si="2">SUM(D7:D13)</f>
        <v>0</v>
      </c>
      <c r="E6" s="11">
        <f t="shared" si="2"/>
        <v>0</v>
      </c>
      <c r="F6" s="11">
        <f t="shared" si="2"/>
        <v>0</v>
      </c>
      <c r="G6" s="12">
        <f t="shared" si="2"/>
        <v>0</v>
      </c>
      <c r="H6" s="13"/>
      <c r="I6" s="14"/>
      <c r="J6" s="15"/>
      <c r="K6" s="16"/>
      <c r="L6" s="16"/>
      <c r="M6" s="17"/>
      <c r="N6" s="18"/>
    </row>
    <row r="7" spans="1:14" ht="19.5" customHeight="1" thickTop="1" x14ac:dyDescent="0.2">
      <c r="A7" s="19"/>
      <c r="B7" s="20">
        <f t="shared" ref="B7:B13" si="3">C7*H7</f>
        <v>0</v>
      </c>
      <c r="C7" s="21">
        <f>SUM(D7:G7)</f>
        <v>0</v>
      </c>
      <c r="D7" s="22"/>
      <c r="E7" s="23"/>
      <c r="F7" s="23"/>
      <c r="G7" s="24"/>
      <c r="H7" s="21">
        <f>SUM(I7:N7)</f>
        <v>0</v>
      </c>
      <c r="I7" s="25"/>
      <c r="J7" s="26"/>
      <c r="K7" s="27"/>
      <c r="L7" s="27"/>
      <c r="M7" s="28"/>
      <c r="N7" s="29"/>
    </row>
    <row r="8" spans="1:14" ht="19.5" customHeight="1" x14ac:dyDescent="0.2">
      <c r="A8" s="30"/>
      <c r="B8" s="31">
        <f t="shared" si="3"/>
        <v>0</v>
      </c>
      <c r="C8" s="32">
        <f t="shared" ref="C8:C13" si="4">SUM(D8:G8)</f>
        <v>0</v>
      </c>
      <c r="D8" s="33"/>
      <c r="E8" s="34"/>
      <c r="F8" s="34"/>
      <c r="G8" s="35"/>
      <c r="H8" s="32">
        <f t="shared" ref="H8:H13" si="5">SUM(I8:N8)</f>
        <v>0</v>
      </c>
      <c r="I8" s="36"/>
      <c r="J8" s="37"/>
      <c r="K8" s="38"/>
      <c r="L8" s="38"/>
      <c r="M8" s="39"/>
      <c r="N8" s="40"/>
    </row>
    <row r="9" spans="1:14" ht="19.5" customHeight="1" x14ac:dyDescent="0.2">
      <c r="A9" s="30"/>
      <c r="B9" s="31">
        <f t="shared" si="3"/>
        <v>0</v>
      </c>
      <c r="C9" s="32">
        <f t="shared" si="4"/>
        <v>0</v>
      </c>
      <c r="D9" s="33"/>
      <c r="E9" s="34"/>
      <c r="F9" s="34"/>
      <c r="G9" s="35"/>
      <c r="H9" s="32">
        <f t="shared" si="5"/>
        <v>0</v>
      </c>
      <c r="I9" s="36"/>
      <c r="J9" s="37"/>
      <c r="K9" s="38"/>
      <c r="L9" s="38"/>
      <c r="M9" s="39"/>
      <c r="N9" s="40"/>
    </row>
    <row r="10" spans="1:14" ht="19.5" customHeight="1" x14ac:dyDescent="0.2">
      <c r="A10" s="30"/>
      <c r="B10" s="31">
        <f t="shared" si="3"/>
        <v>0</v>
      </c>
      <c r="C10" s="32">
        <f t="shared" si="4"/>
        <v>0</v>
      </c>
      <c r="D10" s="33"/>
      <c r="E10" s="34"/>
      <c r="F10" s="34"/>
      <c r="G10" s="35"/>
      <c r="H10" s="32">
        <f t="shared" si="5"/>
        <v>0</v>
      </c>
      <c r="I10" s="36"/>
      <c r="J10" s="37"/>
      <c r="K10" s="38"/>
      <c r="L10" s="38"/>
      <c r="M10" s="39"/>
      <c r="N10" s="40"/>
    </row>
    <row r="11" spans="1:14" ht="19.5" customHeight="1" x14ac:dyDescent="0.2">
      <c r="A11" s="30"/>
      <c r="B11" s="31">
        <f t="shared" si="3"/>
        <v>0</v>
      </c>
      <c r="C11" s="32">
        <f t="shared" si="4"/>
        <v>0</v>
      </c>
      <c r="D11" s="33"/>
      <c r="E11" s="34"/>
      <c r="F11" s="34"/>
      <c r="G11" s="35"/>
      <c r="H11" s="32">
        <f t="shared" si="5"/>
        <v>0</v>
      </c>
      <c r="I11" s="36"/>
      <c r="J11" s="37"/>
      <c r="K11" s="38"/>
      <c r="L11" s="38"/>
      <c r="M11" s="39"/>
      <c r="N11" s="40"/>
    </row>
    <row r="12" spans="1:14" ht="19.5" customHeight="1" x14ac:dyDescent="0.2">
      <c r="A12" s="30"/>
      <c r="B12" s="31">
        <f t="shared" si="3"/>
        <v>0</v>
      </c>
      <c r="C12" s="32">
        <f t="shared" si="4"/>
        <v>0</v>
      </c>
      <c r="D12" s="33"/>
      <c r="E12" s="34"/>
      <c r="F12" s="34"/>
      <c r="G12" s="35"/>
      <c r="H12" s="32">
        <f t="shared" si="5"/>
        <v>0</v>
      </c>
      <c r="I12" s="36"/>
      <c r="J12" s="37"/>
      <c r="K12" s="38"/>
      <c r="L12" s="38"/>
      <c r="M12" s="39"/>
      <c r="N12" s="40"/>
    </row>
    <row r="13" spans="1:14" ht="19.5" customHeight="1" thickBot="1" x14ac:dyDescent="0.25">
      <c r="A13" s="41"/>
      <c r="B13" s="42">
        <f t="shared" si="3"/>
        <v>0</v>
      </c>
      <c r="C13" s="43">
        <f t="shared" si="4"/>
        <v>0</v>
      </c>
      <c r="D13" s="44"/>
      <c r="E13" s="45"/>
      <c r="F13" s="45"/>
      <c r="G13" s="46"/>
      <c r="H13" s="43">
        <f t="shared" si="5"/>
        <v>0</v>
      </c>
      <c r="I13" s="47"/>
      <c r="J13" s="48"/>
      <c r="K13" s="49"/>
      <c r="L13" s="49"/>
      <c r="M13" s="50"/>
      <c r="N13" s="51"/>
    </row>
    <row r="14" spans="1:14" s="4" customFormat="1" ht="25.5" customHeight="1" thickTop="1" x14ac:dyDescent="0.2">
      <c r="A14" s="58" t="s">
        <v>48</v>
      </c>
      <c r="B14" s="52">
        <f>SUM(B15:B35)</f>
        <v>0</v>
      </c>
      <c r="C14" s="52">
        <f>SUM(C15:C35)</f>
        <v>0</v>
      </c>
      <c r="D14" s="52">
        <f t="shared" ref="D14:G14" si="6">SUM(D15:D35)</f>
        <v>0</v>
      </c>
      <c r="E14" s="52">
        <f t="shared" si="6"/>
        <v>0</v>
      </c>
      <c r="F14" s="52">
        <f t="shared" si="6"/>
        <v>0</v>
      </c>
      <c r="G14" s="52">
        <f t="shared" si="6"/>
        <v>0</v>
      </c>
      <c r="H14" s="54"/>
      <c r="I14" s="59"/>
      <c r="J14" s="60"/>
      <c r="K14" s="61"/>
      <c r="L14" s="61"/>
      <c r="M14" s="62"/>
      <c r="N14" s="119"/>
    </row>
    <row r="15" spans="1:14" ht="19.5" customHeight="1" x14ac:dyDescent="0.2">
      <c r="A15" s="56"/>
      <c r="B15" s="31">
        <f t="shared" ref="B15:B31" si="7">C15*H15</f>
        <v>0</v>
      </c>
      <c r="C15" s="32">
        <f t="shared" ref="C15:C17" si="8">SUM(D15:G15)</f>
        <v>0</v>
      </c>
      <c r="D15" s="33"/>
      <c r="E15" s="34"/>
      <c r="F15" s="34"/>
      <c r="G15" s="35"/>
      <c r="H15" s="32">
        <f t="shared" ref="H15:H32" si="9">SUM(I15:N15)</f>
        <v>0</v>
      </c>
      <c r="I15" s="36"/>
      <c r="J15" s="37"/>
      <c r="K15" s="38"/>
      <c r="L15" s="38"/>
      <c r="M15" s="39"/>
      <c r="N15" s="40"/>
    </row>
    <row r="16" spans="1:14" ht="19.5" customHeight="1" x14ac:dyDescent="0.2">
      <c r="A16" s="56"/>
      <c r="B16" s="31">
        <f>C16*H16</f>
        <v>0</v>
      </c>
      <c r="C16" s="32">
        <f t="shared" si="8"/>
        <v>0</v>
      </c>
      <c r="D16" s="33"/>
      <c r="E16" s="34"/>
      <c r="F16" s="34"/>
      <c r="G16" s="35"/>
      <c r="H16" s="32">
        <f t="shared" si="9"/>
        <v>0</v>
      </c>
      <c r="I16" s="36"/>
      <c r="J16" s="37"/>
      <c r="K16" s="38"/>
      <c r="L16" s="38"/>
      <c r="M16" s="39"/>
      <c r="N16" s="40"/>
    </row>
    <row r="17" spans="1:14" ht="19.5" customHeight="1" x14ac:dyDescent="0.2">
      <c r="A17" s="56"/>
      <c r="B17" s="31">
        <f t="shared" si="7"/>
        <v>0</v>
      </c>
      <c r="C17" s="32">
        <f t="shared" si="8"/>
        <v>0</v>
      </c>
      <c r="D17" s="33"/>
      <c r="E17" s="34"/>
      <c r="F17" s="34"/>
      <c r="G17" s="35"/>
      <c r="H17" s="32">
        <f t="shared" si="9"/>
        <v>0</v>
      </c>
      <c r="I17" s="36"/>
      <c r="J17" s="37"/>
      <c r="K17" s="38"/>
      <c r="L17" s="38"/>
      <c r="M17" s="39"/>
      <c r="N17" s="40"/>
    </row>
    <row r="18" spans="1:14" ht="19.5" customHeight="1" x14ac:dyDescent="0.2">
      <c r="A18" s="56"/>
      <c r="B18" s="31">
        <f t="shared" ref="B18:B20" si="10">C18*H18</f>
        <v>0</v>
      </c>
      <c r="C18" s="32">
        <f t="shared" ref="C18:C20" si="11">SUM(D18:G18)</f>
        <v>0</v>
      </c>
      <c r="D18" s="33"/>
      <c r="E18" s="34"/>
      <c r="F18" s="34"/>
      <c r="G18" s="35"/>
      <c r="H18" s="32">
        <f t="shared" si="9"/>
        <v>0</v>
      </c>
      <c r="I18" s="36"/>
      <c r="J18" s="37"/>
      <c r="K18" s="38"/>
      <c r="L18" s="38"/>
      <c r="M18" s="39"/>
      <c r="N18" s="40"/>
    </row>
    <row r="19" spans="1:14" ht="19.5" customHeight="1" x14ac:dyDescent="0.2">
      <c r="A19" s="56"/>
      <c r="B19" s="31">
        <f t="shared" si="10"/>
        <v>0</v>
      </c>
      <c r="C19" s="32">
        <f t="shared" si="11"/>
        <v>0</v>
      </c>
      <c r="D19" s="33"/>
      <c r="E19" s="34"/>
      <c r="F19" s="34"/>
      <c r="G19" s="35"/>
      <c r="H19" s="32">
        <f t="shared" si="9"/>
        <v>0</v>
      </c>
      <c r="I19" s="36"/>
      <c r="J19" s="37"/>
      <c r="K19" s="38"/>
      <c r="L19" s="38"/>
      <c r="M19" s="39"/>
      <c r="N19" s="40"/>
    </row>
    <row r="20" spans="1:14" ht="19.5" customHeight="1" x14ac:dyDescent="0.2">
      <c r="A20" s="56"/>
      <c r="B20" s="31">
        <f t="shared" si="10"/>
        <v>0</v>
      </c>
      <c r="C20" s="32">
        <f t="shared" si="11"/>
        <v>0</v>
      </c>
      <c r="D20" s="33"/>
      <c r="E20" s="34"/>
      <c r="F20" s="34"/>
      <c r="G20" s="35"/>
      <c r="H20" s="32">
        <f t="shared" si="9"/>
        <v>0</v>
      </c>
      <c r="I20" s="36"/>
      <c r="J20" s="37"/>
      <c r="K20" s="38"/>
      <c r="L20" s="38"/>
      <c r="M20" s="39"/>
      <c r="N20" s="40"/>
    </row>
    <row r="21" spans="1:14" ht="19.5" customHeight="1" x14ac:dyDescent="0.2">
      <c r="A21" s="64"/>
      <c r="B21" s="31">
        <f>C21*H21</f>
        <v>0</v>
      </c>
      <c r="C21" s="32">
        <f>SUM(D21:G21)</f>
        <v>0</v>
      </c>
      <c r="D21" s="65"/>
      <c r="E21" s="66"/>
      <c r="F21" s="66"/>
      <c r="G21" s="67"/>
      <c r="H21" s="117">
        <f t="shared" si="9"/>
        <v>0</v>
      </c>
      <c r="I21" s="68"/>
      <c r="J21" s="69"/>
      <c r="K21" s="70"/>
      <c r="L21" s="70"/>
      <c r="M21" s="71"/>
      <c r="N21" s="72"/>
    </row>
    <row r="22" spans="1:14" ht="19.5" customHeight="1" x14ac:dyDescent="0.2">
      <c r="A22" s="64"/>
      <c r="B22" s="31">
        <f>C22*H22</f>
        <v>0</v>
      </c>
      <c r="C22" s="32">
        <f>SUM(D22:G22)</f>
        <v>0</v>
      </c>
      <c r="D22" s="65"/>
      <c r="E22" s="66"/>
      <c r="F22" s="66"/>
      <c r="G22" s="67"/>
      <c r="H22" s="117">
        <f t="shared" si="9"/>
        <v>0</v>
      </c>
      <c r="I22" s="68"/>
      <c r="J22" s="69"/>
      <c r="K22" s="70"/>
      <c r="L22" s="70"/>
      <c r="M22" s="71"/>
      <c r="N22" s="72"/>
    </row>
    <row r="23" spans="1:14" ht="19.5" customHeight="1" x14ac:dyDescent="0.2">
      <c r="A23" s="56"/>
      <c r="B23" s="31">
        <f>C23*H23</f>
        <v>0</v>
      </c>
      <c r="C23" s="32">
        <f>SUM(D23:G23)</f>
        <v>0</v>
      </c>
      <c r="D23" s="33"/>
      <c r="E23" s="34"/>
      <c r="F23" s="34"/>
      <c r="G23" s="35"/>
      <c r="H23" s="32">
        <f t="shared" si="9"/>
        <v>0</v>
      </c>
      <c r="I23" s="36"/>
      <c r="J23" s="69"/>
      <c r="K23" s="70"/>
      <c r="L23" s="70"/>
      <c r="M23" s="71"/>
      <c r="N23" s="72"/>
    </row>
    <row r="24" spans="1:14" ht="19.5" customHeight="1" x14ac:dyDescent="0.2">
      <c r="A24" s="56"/>
      <c r="B24" s="31">
        <f t="shared" ref="B24:B26" si="12">C24*H24</f>
        <v>0</v>
      </c>
      <c r="C24" s="32">
        <f t="shared" ref="C24:C26" si="13">SUM(D24:G24)</f>
        <v>0</v>
      </c>
      <c r="D24" s="33"/>
      <c r="E24" s="34"/>
      <c r="F24" s="34"/>
      <c r="G24" s="35"/>
      <c r="H24" s="32">
        <f t="shared" si="9"/>
        <v>0</v>
      </c>
      <c r="I24" s="36"/>
      <c r="J24" s="69"/>
      <c r="K24" s="70"/>
      <c r="L24" s="70"/>
      <c r="M24" s="71"/>
      <c r="N24" s="72"/>
    </row>
    <row r="25" spans="1:14" ht="19.5" customHeight="1" x14ac:dyDescent="0.2">
      <c r="A25" s="56"/>
      <c r="B25" s="31">
        <f t="shared" si="12"/>
        <v>0</v>
      </c>
      <c r="C25" s="32">
        <f t="shared" si="13"/>
        <v>0</v>
      </c>
      <c r="D25" s="33"/>
      <c r="E25" s="34"/>
      <c r="F25" s="34"/>
      <c r="G25" s="35"/>
      <c r="H25" s="32">
        <f t="shared" si="9"/>
        <v>0</v>
      </c>
      <c r="I25" s="36"/>
      <c r="J25" s="69"/>
      <c r="K25" s="70"/>
      <c r="L25" s="70"/>
      <c r="M25" s="71"/>
      <c r="N25" s="72"/>
    </row>
    <row r="26" spans="1:14" ht="19.5" customHeight="1" x14ac:dyDescent="0.2">
      <c r="A26" s="56"/>
      <c r="B26" s="31">
        <f t="shared" si="12"/>
        <v>0</v>
      </c>
      <c r="C26" s="32">
        <f t="shared" si="13"/>
        <v>0</v>
      </c>
      <c r="D26" s="33"/>
      <c r="E26" s="34"/>
      <c r="F26" s="34"/>
      <c r="G26" s="35"/>
      <c r="H26" s="32">
        <f t="shared" si="9"/>
        <v>0</v>
      </c>
      <c r="I26" s="36"/>
      <c r="J26" s="69"/>
      <c r="K26" s="70"/>
      <c r="L26" s="70"/>
      <c r="M26" s="71"/>
      <c r="N26" s="72"/>
    </row>
    <row r="27" spans="1:14" ht="19.5" customHeight="1" x14ac:dyDescent="0.2">
      <c r="A27" s="64"/>
      <c r="B27" s="118">
        <f t="shared" si="7"/>
        <v>0</v>
      </c>
      <c r="C27" s="117">
        <f t="shared" ref="C27:C32" si="14">SUM(D27:G27)</f>
        <v>0</v>
      </c>
      <c r="D27" s="65"/>
      <c r="E27" s="66"/>
      <c r="F27" s="66"/>
      <c r="G27" s="67"/>
      <c r="H27" s="117">
        <f t="shared" si="9"/>
        <v>0</v>
      </c>
      <c r="I27" s="68"/>
      <c r="J27" s="69"/>
      <c r="K27" s="70"/>
      <c r="L27" s="70"/>
      <c r="M27" s="71"/>
      <c r="N27" s="72"/>
    </row>
    <row r="28" spans="1:14" ht="19.5" customHeight="1" x14ac:dyDescent="0.2">
      <c r="A28" s="64"/>
      <c r="B28" s="31">
        <f t="shared" si="7"/>
        <v>0</v>
      </c>
      <c r="C28" s="117">
        <f t="shared" si="14"/>
        <v>0</v>
      </c>
      <c r="D28" s="65"/>
      <c r="E28" s="66"/>
      <c r="F28" s="66"/>
      <c r="G28" s="67"/>
      <c r="H28" s="117">
        <f t="shared" si="9"/>
        <v>0</v>
      </c>
      <c r="I28" s="68"/>
      <c r="J28" s="69"/>
      <c r="K28" s="70"/>
      <c r="L28" s="70"/>
      <c r="M28" s="71"/>
      <c r="N28" s="72"/>
    </row>
    <row r="29" spans="1:14" ht="19.5" customHeight="1" x14ac:dyDescent="0.2">
      <c r="A29" s="64"/>
      <c r="B29" s="31">
        <f>C29*H29</f>
        <v>0</v>
      </c>
      <c r="C29" s="117">
        <f t="shared" si="14"/>
        <v>0</v>
      </c>
      <c r="D29" s="65"/>
      <c r="E29" s="66"/>
      <c r="F29" s="66"/>
      <c r="G29" s="67"/>
      <c r="H29" s="117">
        <f t="shared" si="9"/>
        <v>0</v>
      </c>
      <c r="I29" s="68"/>
      <c r="J29" s="69"/>
      <c r="K29" s="70"/>
      <c r="L29" s="70"/>
      <c r="M29" s="71"/>
      <c r="N29" s="72"/>
    </row>
    <row r="30" spans="1:14" ht="19.5" customHeight="1" x14ac:dyDescent="0.2">
      <c r="A30" s="64"/>
      <c r="B30" s="31">
        <f t="shared" si="7"/>
        <v>0</v>
      </c>
      <c r="C30" s="117">
        <f t="shared" si="14"/>
        <v>0</v>
      </c>
      <c r="D30" s="65"/>
      <c r="E30" s="66"/>
      <c r="F30" s="66"/>
      <c r="G30" s="67"/>
      <c r="H30" s="117">
        <f t="shared" si="9"/>
        <v>0</v>
      </c>
      <c r="I30" s="68"/>
      <c r="J30" s="69"/>
      <c r="K30" s="70"/>
      <c r="L30" s="70"/>
      <c r="M30" s="71"/>
      <c r="N30" s="72"/>
    </row>
    <row r="31" spans="1:14" ht="19.5" customHeight="1" x14ac:dyDescent="0.2">
      <c r="A31" s="64"/>
      <c r="B31" s="31">
        <f t="shared" si="7"/>
        <v>0</v>
      </c>
      <c r="C31" s="117">
        <f t="shared" si="14"/>
        <v>0</v>
      </c>
      <c r="D31" s="65"/>
      <c r="E31" s="66"/>
      <c r="F31" s="66"/>
      <c r="G31" s="67"/>
      <c r="H31" s="117">
        <f t="shared" si="9"/>
        <v>0</v>
      </c>
      <c r="I31" s="68"/>
      <c r="J31" s="69"/>
      <c r="K31" s="70"/>
      <c r="L31" s="70"/>
      <c r="M31" s="71"/>
      <c r="N31" s="72"/>
    </row>
    <row r="32" spans="1:14" ht="19.5" customHeight="1" x14ac:dyDescent="0.2">
      <c r="A32" s="56"/>
      <c r="B32" s="31">
        <f>C32*H32</f>
        <v>0</v>
      </c>
      <c r="C32" s="32">
        <f t="shared" si="14"/>
        <v>0</v>
      </c>
      <c r="D32" s="33"/>
      <c r="E32" s="34"/>
      <c r="F32" s="34"/>
      <c r="G32" s="35"/>
      <c r="H32" s="32">
        <f t="shared" si="9"/>
        <v>0</v>
      </c>
      <c r="I32" s="36"/>
      <c r="J32" s="37"/>
      <c r="K32" s="38"/>
      <c r="L32" s="38"/>
      <c r="M32" s="39"/>
      <c r="N32" s="40"/>
    </row>
    <row r="33" spans="1:14" ht="19.5" customHeight="1" x14ac:dyDescent="0.2">
      <c r="A33" s="56"/>
      <c r="B33" s="31">
        <f t="shared" ref="B33:B34" si="15">C33*H33</f>
        <v>0</v>
      </c>
      <c r="C33" s="32">
        <f t="shared" ref="C33:C35" si="16">SUM(D33:G33)</f>
        <v>0</v>
      </c>
      <c r="D33" s="33"/>
      <c r="E33" s="34"/>
      <c r="F33" s="34"/>
      <c r="G33" s="35"/>
      <c r="H33" s="32">
        <f t="shared" ref="H33:H35" si="17">SUM(I33:N33)</f>
        <v>0</v>
      </c>
      <c r="I33" s="36"/>
      <c r="J33" s="37"/>
      <c r="K33" s="38"/>
      <c r="L33" s="38"/>
      <c r="M33" s="39"/>
      <c r="N33" s="40"/>
    </row>
    <row r="34" spans="1:14" ht="19.5" customHeight="1" x14ac:dyDescent="0.2">
      <c r="A34" s="56"/>
      <c r="B34" s="31">
        <f t="shared" si="15"/>
        <v>0</v>
      </c>
      <c r="C34" s="32">
        <f t="shared" si="16"/>
        <v>0</v>
      </c>
      <c r="D34" s="33"/>
      <c r="E34" s="34"/>
      <c r="F34" s="34"/>
      <c r="G34" s="35"/>
      <c r="H34" s="32">
        <f t="shared" si="17"/>
        <v>0</v>
      </c>
      <c r="I34" s="36"/>
      <c r="J34" s="37"/>
      <c r="K34" s="38"/>
      <c r="L34" s="38"/>
      <c r="M34" s="39"/>
      <c r="N34" s="40"/>
    </row>
    <row r="35" spans="1:14" ht="19.5" customHeight="1" thickBot="1" x14ac:dyDescent="0.25">
      <c r="A35" s="57"/>
      <c r="B35" s="31">
        <f>C35*H35</f>
        <v>0</v>
      </c>
      <c r="C35" s="43">
        <f t="shared" si="16"/>
        <v>0</v>
      </c>
      <c r="D35" s="44"/>
      <c r="E35" s="45"/>
      <c r="F35" s="45"/>
      <c r="G35" s="46"/>
      <c r="H35" s="43">
        <f t="shared" si="17"/>
        <v>0</v>
      </c>
      <c r="I35" s="47"/>
      <c r="J35" s="48"/>
      <c r="K35" s="49"/>
      <c r="L35" s="49"/>
      <c r="M35" s="50"/>
      <c r="N35" s="51"/>
    </row>
    <row r="36" spans="1:14" s="4" customFormat="1" ht="25.5" customHeight="1" thickTop="1" thickBot="1" x14ac:dyDescent="0.25">
      <c r="A36" s="58" t="s">
        <v>17</v>
      </c>
      <c r="B36" s="52">
        <f>SUM(B37:B43)</f>
        <v>0</v>
      </c>
      <c r="C36" s="53">
        <f t="shared" ref="C36:G36" si="18">SUM(C37:C43)</f>
        <v>0</v>
      </c>
      <c r="D36" s="10">
        <f t="shared" si="18"/>
        <v>0</v>
      </c>
      <c r="E36" s="11">
        <f t="shared" si="18"/>
        <v>0</v>
      </c>
      <c r="F36" s="11">
        <f t="shared" si="18"/>
        <v>0</v>
      </c>
      <c r="G36" s="12">
        <f t="shared" si="18"/>
        <v>0</v>
      </c>
      <c r="H36" s="54"/>
      <c r="I36" s="59"/>
      <c r="J36" s="60"/>
      <c r="K36" s="61"/>
      <c r="L36" s="61"/>
      <c r="M36" s="62"/>
      <c r="N36" s="63"/>
    </row>
    <row r="37" spans="1:14" ht="19.5" customHeight="1" thickTop="1" x14ac:dyDescent="0.2">
      <c r="A37" s="55"/>
      <c r="B37" s="20">
        <f>C37*H37</f>
        <v>0</v>
      </c>
      <c r="C37" s="21">
        <f t="shared" ref="C37:C43" si="19">SUM(D37:G37)</f>
        <v>0</v>
      </c>
      <c r="D37" s="22"/>
      <c r="E37" s="23"/>
      <c r="F37" s="23"/>
      <c r="G37" s="24"/>
      <c r="H37" s="21">
        <f t="shared" ref="H37:H43" si="20">SUM(I37:N37)</f>
        <v>0</v>
      </c>
      <c r="I37" s="25"/>
      <c r="J37" s="26"/>
      <c r="K37" s="27"/>
      <c r="L37" s="27"/>
      <c r="M37" s="28"/>
      <c r="N37" s="29"/>
    </row>
    <row r="38" spans="1:14" ht="19.5" customHeight="1" x14ac:dyDescent="0.2">
      <c r="A38" s="56"/>
      <c r="B38" s="31">
        <f>C38*H38</f>
        <v>0</v>
      </c>
      <c r="C38" s="32">
        <f t="shared" si="19"/>
        <v>0</v>
      </c>
      <c r="D38" s="33"/>
      <c r="E38" s="34"/>
      <c r="F38" s="34"/>
      <c r="G38" s="35"/>
      <c r="H38" s="32">
        <f t="shared" si="20"/>
        <v>0</v>
      </c>
      <c r="I38" s="36"/>
      <c r="J38" s="37"/>
      <c r="K38" s="38"/>
      <c r="L38" s="38"/>
      <c r="M38" s="39"/>
      <c r="N38" s="40"/>
    </row>
    <row r="39" spans="1:14" ht="19.5" customHeight="1" x14ac:dyDescent="0.2">
      <c r="A39" s="56"/>
      <c r="B39" s="31">
        <f>C39*H39</f>
        <v>0</v>
      </c>
      <c r="C39" s="32">
        <f t="shared" si="19"/>
        <v>0</v>
      </c>
      <c r="D39" s="33"/>
      <c r="E39" s="34"/>
      <c r="F39" s="34"/>
      <c r="G39" s="35"/>
      <c r="H39" s="32">
        <f t="shared" si="20"/>
        <v>0</v>
      </c>
      <c r="I39" s="36"/>
      <c r="J39" s="37"/>
      <c r="K39" s="38"/>
      <c r="L39" s="38"/>
      <c r="M39" s="39"/>
      <c r="N39" s="40"/>
    </row>
    <row r="40" spans="1:14" ht="19.5" customHeight="1" x14ac:dyDescent="0.2">
      <c r="A40" s="56"/>
      <c r="B40" s="31">
        <f>C40*H40</f>
        <v>0</v>
      </c>
      <c r="C40" s="32">
        <f t="shared" si="19"/>
        <v>0</v>
      </c>
      <c r="D40" s="65"/>
      <c r="E40" s="66"/>
      <c r="F40" s="66"/>
      <c r="G40" s="67"/>
      <c r="H40" s="32">
        <f t="shared" si="20"/>
        <v>0</v>
      </c>
      <c r="I40" s="68"/>
      <c r="J40" s="69"/>
      <c r="K40" s="70"/>
      <c r="L40" s="70"/>
      <c r="M40" s="71"/>
      <c r="N40" s="72"/>
    </row>
    <row r="41" spans="1:14" ht="19.5" customHeight="1" x14ac:dyDescent="0.2">
      <c r="A41" s="64"/>
      <c r="B41" s="116"/>
      <c r="C41" s="117"/>
      <c r="D41" s="65"/>
      <c r="E41" s="66"/>
      <c r="F41" s="66"/>
      <c r="G41" s="67"/>
      <c r="H41" s="117"/>
      <c r="I41" s="68"/>
      <c r="J41" s="69"/>
      <c r="K41" s="70"/>
      <c r="L41" s="70"/>
      <c r="M41" s="71"/>
      <c r="N41" s="72"/>
    </row>
    <row r="42" spans="1:14" ht="19.5" customHeight="1" x14ac:dyDescent="0.2">
      <c r="A42" s="64"/>
      <c r="B42" s="116"/>
      <c r="C42" s="117"/>
      <c r="D42" s="65"/>
      <c r="E42" s="66"/>
      <c r="F42" s="66"/>
      <c r="G42" s="67"/>
      <c r="H42" s="117"/>
      <c r="I42" s="68"/>
      <c r="J42" s="69"/>
      <c r="K42" s="70"/>
      <c r="L42" s="70"/>
      <c r="M42" s="71"/>
      <c r="N42" s="72"/>
    </row>
    <row r="43" spans="1:14" ht="19.5" customHeight="1" thickBot="1" x14ac:dyDescent="0.25">
      <c r="A43" s="57"/>
      <c r="B43" s="42">
        <f>C43*H43</f>
        <v>0</v>
      </c>
      <c r="C43" s="43">
        <f t="shared" si="19"/>
        <v>0</v>
      </c>
      <c r="D43" s="44"/>
      <c r="E43" s="45"/>
      <c r="F43" s="45"/>
      <c r="G43" s="46"/>
      <c r="H43" s="43">
        <f t="shared" si="20"/>
        <v>0</v>
      </c>
      <c r="I43" s="47"/>
      <c r="J43" s="48"/>
      <c r="K43" s="49"/>
      <c r="L43" s="49"/>
      <c r="M43" s="50"/>
      <c r="N43" s="51"/>
    </row>
    <row r="44" spans="1:14" s="77" customFormat="1" ht="19.95" customHeight="1" thickTop="1" x14ac:dyDescent="0.2">
      <c r="A44" s="73" t="s">
        <v>18</v>
      </c>
      <c r="B44" s="74"/>
      <c r="C44" s="74"/>
      <c r="D44" s="74"/>
      <c r="E44" s="74"/>
      <c r="F44" s="74"/>
      <c r="G44" s="74"/>
      <c r="H44" s="74"/>
      <c r="I44" s="75"/>
      <c r="J44" s="75"/>
      <c r="K44" s="75"/>
      <c r="L44" s="75"/>
      <c r="M44" s="75"/>
      <c r="N44" s="76"/>
    </row>
    <row r="45" spans="1:14" ht="19.95" customHeight="1" x14ac:dyDescent="0.2">
      <c r="A45" s="78" t="s">
        <v>66</v>
      </c>
    </row>
    <row r="46" spans="1:14" ht="19.95" customHeight="1" x14ac:dyDescent="0.2">
      <c r="A46" s="78" t="s">
        <v>65</v>
      </c>
    </row>
    <row r="47" spans="1:14" ht="21.75" customHeight="1" x14ac:dyDescent="0.2">
      <c r="A47" s="413" t="s">
        <v>249</v>
      </c>
      <c r="B47" s="413"/>
      <c r="C47" s="413"/>
      <c r="D47" s="413"/>
      <c r="E47" s="413"/>
      <c r="F47" s="413"/>
      <c r="G47" s="413"/>
      <c r="H47" s="413"/>
      <c r="I47" s="413"/>
      <c r="J47" s="413"/>
      <c r="K47" s="413"/>
    </row>
  </sheetData>
  <mergeCells count="7">
    <mergeCell ref="A47:K47"/>
    <mergeCell ref="I2:N2"/>
    <mergeCell ref="A2:A3"/>
    <mergeCell ref="B2:B3"/>
    <mergeCell ref="C2:C3"/>
    <mergeCell ref="D2:G2"/>
    <mergeCell ref="H2:H3"/>
  </mergeCells>
  <phoneticPr fontId="1"/>
  <dataValidations count="1">
    <dataValidation imeMode="off" allowBlank="1" showInputMessage="1" showErrorMessage="1" sqref="B7:N13 B37:N43 B15:N35"/>
  </dataValidations>
  <printOptions horizontalCentered="1"/>
  <pageMargins left="0.59055118110236227" right="0.59055118110236227" top="0.9055118110236221" bottom="0.47244094488188981" header="0.51181102362204722" footer="0.51181102362204722"/>
  <pageSetup paperSize="9" scale="55" orientation="landscape" r:id="rId1"/>
  <headerFooter alignWithMargins="0"/>
  <rowBreaks count="1" manualBreakCount="1">
    <brk id="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opLeftCell="B1" zoomScale="85" zoomScaleNormal="85" workbookViewId="0">
      <selection activeCell="H10" sqref="H10"/>
    </sheetView>
  </sheetViews>
  <sheetFormatPr defaultColWidth="9" defaultRowHeight="27" customHeight="1" x14ac:dyDescent="0.2"/>
  <cols>
    <col min="1" max="1" width="24.19921875" style="7" customWidth="1"/>
    <col min="2" max="2" width="19.09765625" style="79" customWidth="1"/>
    <col min="3" max="3" width="17.296875" style="79" customWidth="1"/>
    <col min="4" max="7" width="13.19921875" style="79" customWidth="1"/>
    <col min="8" max="8" width="17.296875" style="79" customWidth="1"/>
    <col min="9" max="13" width="14.09765625" style="6" customWidth="1"/>
    <col min="14" max="14" width="14.09765625" style="80" customWidth="1"/>
    <col min="15" max="15" width="14.19921875" style="7" customWidth="1"/>
    <col min="16" max="16384" width="9" style="7"/>
  </cols>
  <sheetData>
    <row r="1" spans="1:14" ht="27" customHeight="1" x14ac:dyDescent="0.2">
      <c r="A1" s="2" t="s">
        <v>247</v>
      </c>
      <c r="B1" s="3"/>
      <c r="C1" s="3"/>
      <c r="D1" s="4" t="s">
        <v>67</v>
      </c>
      <c r="E1" s="3"/>
      <c r="F1" s="3"/>
      <c r="G1" s="3"/>
      <c r="H1" s="3"/>
      <c r="I1" s="3"/>
      <c r="J1" s="5"/>
      <c r="K1" s="5"/>
      <c r="N1" s="99" t="s">
        <v>78</v>
      </c>
    </row>
    <row r="2" spans="1:14" ht="16.5" customHeight="1" x14ac:dyDescent="0.2">
      <c r="A2" s="417" t="s">
        <v>2</v>
      </c>
      <c r="B2" s="419" t="s">
        <v>3</v>
      </c>
      <c r="C2" s="421" t="s">
        <v>4</v>
      </c>
      <c r="D2" s="423" t="s">
        <v>5</v>
      </c>
      <c r="E2" s="423"/>
      <c r="F2" s="423"/>
      <c r="G2" s="424"/>
      <c r="H2" s="425" t="s">
        <v>6</v>
      </c>
      <c r="I2" s="414" t="s">
        <v>7</v>
      </c>
      <c r="J2" s="415"/>
      <c r="K2" s="415"/>
      <c r="L2" s="415"/>
      <c r="M2" s="415"/>
      <c r="N2" s="416"/>
    </row>
    <row r="3" spans="1:14" ht="34.5" customHeight="1" thickBot="1" x14ac:dyDescent="0.25">
      <c r="A3" s="418"/>
      <c r="B3" s="420"/>
      <c r="C3" s="422"/>
      <c r="D3" s="128" t="s">
        <v>8</v>
      </c>
      <c r="E3" s="129" t="s">
        <v>9</v>
      </c>
      <c r="F3" s="130" t="s">
        <v>70</v>
      </c>
      <c r="G3" s="131" t="s">
        <v>10</v>
      </c>
      <c r="H3" s="426"/>
      <c r="I3" s="132" t="s">
        <v>11</v>
      </c>
      <c r="J3" s="133" t="s">
        <v>12</v>
      </c>
      <c r="K3" s="134" t="s">
        <v>13</v>
      </c>
      <c r="L3" s="134" t="s">
        <v>14</v>
      </c>
      <c r="M3" s="135" t="s">
        <v>15</v>
      </c>
      <c r="N3" s="136" t="s">
        <v>10</v>
      </c>
    </row>
    <row r="4" spans="1:14" s="4" customFormat="1" ht="25.5" customHeight="1" thickTop="1" x14ac:dyDescent="0.2">
      <c r="A4" s="120" t="s">
        <v>16</v>
      </c>
      <c r="B4" s="271">
        <f>SUM(B5,B6,B15)</f>
        <v>817548000</v>
      </c>
      <c r="C4" s="107">
        <f t="shared" ref="C4:G4" si="0">SUM(C5,C6,C15,C36)</f>
        <v>167</v>
      </c>
      <c r="D4" s="106">
        <f t="shared" si="0"/>
        <v>131</v>
      </c>
      <c r="E4" s="121">
        <f t="shared" si="0"/>
        <v>18</v>
      </c>
      <c r="F4" s="121">
        <f t="shared" si="0"/>
        <v>2</v>
      </c>
      <c r="G4" s="122">
        <f t="shared" si="0"/>
        <v>16</v>
      </c>
      <c r="H4" s="329"/>
      <c r="I4" s="123"/>
      <c r="J4" s="124"/>
      <c r="K4" s="125"/>
      <c r="L4" s="125"/>
      <c r="M4" s="126"/>
      <c r="N4" s="127"/>
    </row>
    <row r="5" spans="1:14" s="4" customFormat="1" ht="25.5" customHeight="1" x14ac:dyDescent="0.2">
      <c r="A5" s="111" t="s">
        <v>42</v>
      </c>
      <c r="B5" s="272">
        <f t="shared" ref="B5" si="1">C5*H5</f>
        <v>10100000</v>
      </c>
      <c r="C5" s="113">
        <f>SUM(D5:G5)</f>
        <v>1</v>
      </c>
      <c r="D5" s="112">
        <v>1</v>
      </c>
      <c r="E5" s="114"/>
      <c r="F5" s="114"/>
      <c r="G5" s="115"/>
      <c r="H5" s="330">
        <f>SUM(I5:N5)</f>
        <v>10100000</v>
      </c>
      <c r="I5" s="283">
        <v>7000000</v>
      </c>
      <c r="J5" s="284">
        <v>600000</v>
      </c>
      <c r="K5" s="285">
        <v>1150000</v>
      </c>
      <c r="L5" s="285">
        <v>350000</v>
      </c>
      <c r="M5" s="286">
        <v>1000000</v>
      </c>
      <c r="N5" s="287"/>
    </row>
    <row r="6" spans="1:14" s="4" customFormat="1" ht="25.5" customHeight="1" thickBot="1" x14ac:dyDescent="0.25">
      <c r="A6" s="58" t="s">
        <v>43</v>
      </c>
      <c r="B6" s="273">
        <f>SUM(B7:B14)</f>
        <v>49128000</v>
      </c>
      <c r="C6" s="9">
        <f>SUM(C7:C14)</f>
        <v>12</v>
      </c>
      <c r="D6" s="10">
        <f t="shared" ref="D6:G6" si="2">SUM(D7:D14)</f>
        <v>6</v>
      </c>
      <c r="E6" s="11">
        <f t="shared" si="2"/>
        <v>4</v>
      </c>
      <c r="F6" s="11">
        <f t="shared" si="2"/>
        <v>2</v>
      </c>
      <c r="G6" s="12">
        <f t="shared" si="2"/>
        <v>0</v>
      </c>
      <c r="H6" s="331"/>
      <c r="I6" s="288"/>
      <c r="J6" s="289"/>
      <c r="K6" s="290"/>
      <c r="L6" s="290"/>
      <c r="M6" s="291"/>
      <c r="N6" s="292"/>
    </row>
    <row r="7" spans="1:14" ht="19.5" customHeight="1" thickTop="1" x14ac:dyDescent="0.2">
      <c r="A7" s="19" t="s">
        <v>44</v>
      </c>
      <c r="B7" s="274">
        <f t="shared" ref="B7:B14" si="3">C7*H7</f>
        <v>7530000</v>
      </c>
      <c r="C7" s="21">
        <f>SUM(D7:G7)</f>
        <v>1</v>
      </c>
      <c r="D7" s="22">
        <v>1</v>
      </c>
      <c r="E7" s="23"/>
      <c r="F7" s="23"/>
      <c r="G7" s="24"/>
      <c r="H7" s="332">
        <f>SUM(I7:N7)</f>
        <v>7530000</v>
      </c>
      <c r="I7" s="293">
        <v>5700000</v>
      </c>
      <c r="J7" s="294">
        <v>100000</v>
      </c>
      <c r="K7" s="295">
        <v>850000</v>
      </c>
      <c r="L7" s="295">
        <v>280000</v>
      </c>
      <c r="M7" s="296">
        <v>600000</v>
      </c>
      <c r="N7" s="297"/>
    </row>
    <row r="8" spans="1:14" ht="19.5" customHeight="1" x14ac:dyDescent="0.2">
      <c r="A8" s="30" t="s">
        <v>45</v>
      </c>
      <c r="B8" s="275">
        <f t="shared" si="3"/>
        <v>16050000</v>
      </c>
      <c r="C8" s="32">
        <f t="shared" ref="C8:C14" si="4">SUM(D8:G8)</f>
        <v>3</v>
      </c>
      <c r="D8" s="33">
        <v>3</v>
      </c>
      <c r="E8" s="34"/>
      <c r="F8" s="34"/>
      <c r="G8" s="35"/>
      <c r="H8" s="333">
        <f t="shared" ref="H8:H14" si="5">SUM(I8:N8)</f>
        <v>5350000</v>
      </c>
      <c r="I8" s="298">
        <v>4100000</v>
      </c>
      <c r="J8" s="299">
        <v>230000</v>
      </c>
      <c r="K8" s="300">
        <v>550000</v>
      </c>
      <c r="L8" s="300">
        <v>120000</v>
      </c>
      <c r="M8" s="301">
        <v>350000</v>
      </c>
      <c r="N8" s="302"/>
    </row>
    <row r="9" spans="1:14" ht="19.5" customHeight="1" x14ac:dyDescent="0.2">
      <c r="A9" s="30" t="s">
        <v>69</v>
      </c>
      <c r="B9" s="275">
        <f t="shared" si="3"/>
        <v>10848000</v>
      </c>
      <c r="C9" s="32">
        <f t="shared" si="4"/>
        <v>4</v>
      </c>
      <c r="D9" s="33"/>
      <c r="E9" s="34">
        <v>4</v>
      </c>
      <c r="F9" s="34"/>
      <c r="G9" s="35"/>
      <c r="H9" s="333">
        <f>SUM(I9:N9)</f>
        <v>2712000</v>
      </c>
      <c r="I9" s="298">
        <v>2300000</v>
      </c>
      <c r="J9" s="299">
        <v>12000</v>
      </c>
      <c r="K9" s="300">
        <v>250000</v>
      </c>
      <c r="L9" s="300">
        <v>0</v>
      </c>
      <c r="M9" s="301">
        <v>150000</v>
      </c>
      <c r="N9" s="302"/>
    </row>
    <row r="10" spans="1:14" ht="19.5" customHeight="1" x14ac:dyDescent="0.2">
      <c r="A10" s="30" t="s">
        <v>46</v>
      </c>
      <c r="B10" s="275">
        <f t="shared" si="3"/>
        <v>11520000</v>
      </c>
      <c r="C10" s="32">
        <f t="shared" si="4"/>
        <v>2</v>
      </c>
      <c r="D10" s="33">
        <v>2</v>
      </c>
      <c r="E10" s="34"/>
      <c r="F10" s="34"/>
      <c r="G10" s="35"/>
      <c r="H10" s="333">
        <f t="shared" si="5"/>
        <v>5760000</v>
      </c>
      <c r="I10" s="298">
        <v>4500000</v>
      </c>
      <c r="J10" s="299">
        <v>200000</v>
      </c>
      <c r="K10" s="300">
        <v>560000</v>
      </c>
      <c r="L10" s="300">
        <v>130000</v>
      </c>
      <c r="M10" s="301">
        <v>370000</v>
      </c>
      <c r="N10" s="302"/>
    </row>
    <row r="11" spans="1:14" ht="19.5" customHeight="1" x14ac:dyDescent="0.2">
      <c r="A11" s="30" t="s">
        <v>47</v>
      </c>
      <c r="B11" s="275">
        <f t="shared" si="3"/>
        <v>0</v>
      </c>
      <c r="C11" s="32">
        <f t="shared" si="4"/>
        <v>0</v>
      </c>
      <c r="D11" s="33"/>
      <c r="E11" s="34"/>
      <c r="F11" s="34"/>
      <c r="G11" s="35"/>
      <c r="H11" s="333">
        <f t="shared" si="5"/>
        <v>0</v>
      </c>
      <c r="I11" s="298"/>
      <c r="J11" s="299"/>
      <c r="K11" s="300"/>
      <c r="L11" s="300"/>
      <c r="M11" s="301"/>
      <c r="N11" s="302"/>
    </row>
    <row r="12" spans="1:14" ht="19.5" customHeight="1" x14ac:dyDescent="0.2">
      <c r="A12" s="30" t="s">
        <v>68</v>
      </c>
      <c r="B12" s="275">
        <f t="shared" si="3"/>
        <v>3180000</v>
      </c>
      <c r="C12" s="32">
        <f t="shared" si="4"/>
        <v>2</v>
      </c>
      <c r="D12" s="33"/>
      <c r="E12" s="34"/>
      <c r="F12" s="34">
        <v>2</v>
      </c>
      <c r="G12" s="35"/>
      <c r="H12" s="333">
        <f t="shared" si="5"/>
        <v>1590000</v>
      </c>
      <c r="I12" s="298">
        <v>1200000</v>
      </c>
      <c r="J12" s="299">
        <v>0</v>
      </c>
      <c r="K12" s="300">
        <v>240000</v>
      </c>
      <c r="L12" s="300">
        <v>0</v>
      </c>
      <c r="M12" s="301">
        <v>150000</v>
      </c>
      <c r="N12" s="302"/>
    </row>
    <row r="13" spans="1:14" ht="19.5" customHeight="1" x14ac:dyDescent="0.2">
      <c r="A13" s="30"/>
      <c r="B13" s="275">
        <f t="shared" si="3"/>
        <v>0</v>
      </c>
      <c r="C13" s="32">
        <f t="shared" si="4"/>
        <v>0</v>
      </c>
      <c r="D13" s="33"/>
      <c r="E13" s="34"/>
      <c r="F13" s="34"/>
      <c r="G13" s="35"/>
      <c r="H13" s="333">
        <f t="shared" si="5"/>
        <v>0</v>
      </c>
      <c r="I13" s="298"/>
      <c r="J13" s="299"/>
      <c r="K13" s="300"/>
      <c r="L13" s="300"/>
      <c r="M13" s="301"/>
      <c r="N13" s="302"/>
    </row>
    <row r="14" spans="1:14" ht="19.5" customHeight="1" thickBot="1" x14ac:dyDescent="0.25">
      <c r="A14" s="41"/>
      <c r="B14" s="276">
        <f t="shared" si="3"/>
        <v>0</v>
      </c>
      <c r="C14" s="43">
        <f t="shared" si="4"/>
        <v>0</v>
      </c>
      <c r="D14" s="44"/>
      <c r="E14" s="45"/>
      <c r="F14" s="45"/>
      <c r="G14" s="46"/>
      <c r="H14" s="334">
        <f t="shared" si="5"/>
        <v>0</v>
      </c>
      <c r="I14" s="303"/>
      <c r="J14" s="304"/>
      <c r="K14" s="305"/>
      <c r="L14" s="305"/>
      <c r="M14" s="306"/>
      <c r="N14" s="307"/>
    </row>
    <row r="15" spans="1:14" s="4" customFormat="1" ht="25.5" customHeight="1" thickTop="1" thickBot="1" x14ac:dyDescent="0.25">
      <c r="A15" s="58" t="s">
        <v>48</v>
      </c>
      <c r="B15" s="277">
        <f>SUM(B16,B17,B22,B27)</f>
        <v>758320000</v>
      </c>
      <c r="C15" s="53">
        <f t="shared" ref="C15:G15" si="6">SUM(C16,C17,C22,C27)</f>
        <v>138</v>
      </c>
      <c r="D15" s="10">
        <f>SUM(D16,D17,D22,D27)</f>
        <v>124</v>
      </c>
      <c r="E15" s="11">
        <f>SUM(E16,E17,E22,E27)</f>
        <v>14</v>
      </c>
      <c r="F15" s="11">
        <f>SUM(F16,F17,F22,F27)</f>
        <v>0</v>
      </c>
      <c r="G15" s="12">
        <f t="shared" si="6"/>
        <v>0</v>
      </c>
      <c r="H15" s="335"/>
      <c r="I15" s="308"/>
      <c r="J15" s="309"/>
      <c r="K15" s="310"/>
      <c r="L15" s="310"/>
      <c r="M15" s="311"/>
      <c r="N15" s="312"/>
    </row>
    <row r="16" spans="1:14" s="4" customFormat="1" ht="21" customHeight="1" thickTop="1" x14ac:dyDescent="0.2">
      <c r="A16" s="149" t="s">
        <v>49</v>
      </c>
      <c r="B16" s="278">
        <f t="shared" ref="B16:B33" si="7">C16*H16</f>
        <v>9050000</v>
      </c>
      <c r="C16" s="150">
        <f>SUM(D16:G16)</f>
        <v>1</v>
      </c>
      <c r="D16" s="151">
        <v>1</v>
      </c>
      <c r="E16" s="152"/>
      <c r="F16" s="152"/>
      <c r="G16" s="153"/>
      <c r="H16" s="336">
        <f t="shared" ref="H16:H34" si="8">SUM(I16:N16)</f>
        <v>9050000</v>
      </c>
      <c r="I16" s="313">
        <v>6800000</v>
      </c>
      <c r="J16" s="314">
        <v>130000</v>
      </c>
      <c r="K16" s="315">
        <v>1100000</v>
      </c>
      <c r="L16" s="315">
        <v>320000</v>
      </c>
      <c r="M16" s="316">
        <v>700000</v>
      </c>
      <c r="N16" s="317"/>
    </row>
    <row r="17" spans="1:14" ht="19.5" customHeight="1" x14ac:dyDescent="0.2">
      <c r="A17" s="154" t="s">
        <v>50</v>
      </c>
      <c r="B17" s="279">
        <f>SUM(B18:B21)</f>
        <v>165150000</v>
      </c>
      <c r="C17" s="155">
        <f>SUM(D17:G17)</f>
        <v>32</v>
      </c>
      <c r="D17" s="156">
        <f>SUM(D18:D20)</f>
        <v>28</v>
      </c>
      <c r="E17" s="157">
        <f>SUM(E18:E21)</f>
        <v>4</v>
      </c>
      <c r="F17" s="157">
        <f>SUM(F18:F21)</f>
        <v>0</v>
      </c>
      <c r="G17" s="158">
        <f>SUM(G18:G21)</f>
        <v>0</v>
      </c>
      <c r="H17" s="337"/>
      <c r="I17" s="318"/>
      <c r="J17" s="319"/>
      <c r="K17" s="320"/>
      <c r="L17" s="320"/>
      <c r="M17" s="321"/>
      <c r="N17" s="322"/>
    </row>
    <row r="18" spans="1:14" ht="19.5" customHeight="1" x14ac:dyDescent="0.2">
      <c r="A18" s="56" t="s">
        <v>51</v>
      </c>
      <c r="B18" s="275">
        <f t="shared" si="7"/>
        <v>8140000</v>
      </c>
      <c r="C18" s="32">
        <f t="shared" ref="C18:C22" si="9">SUM(D18:G18)</f>
        <v>1</v>
      </c>
      <c r="D18" s="33">
        <v>1</v>
      </c>
      <c r="E18" s="34"/>
      <c r="F18" s="34"/>
      <c r="G18" s="35"/>
      <c r="H18" s="333">
        <f t="shared" si="8"/>
        <v>8140000</v>
      </c>
      <c r="I18" s="298">
        <v>7000000</v>
      </c>
      <c r="J18" s="299">
        <v>70000</v>
      </c>
      <c r="K18" s="300">
        <v>300000</v>
      </c>
      <c r="L18" s="300">
        <v>220000</v>
      </c>
      <c r="M18" s="301">
        <v>550000</v>
      </c>
      <c r="N18" s="302"/>
    </row>
    <row r="19" spans="1:14" ht="19.5" customHeight="1" x14ac:dyDescent="0.2">
      <c r="A19" s="56" t="s">
        <v>52</v>
      </c>
      <c r="B19" s="275">
        <f>C19*H19</f>
        <v>15760000</v>
      </c>
      <c r="C19" s="32">
        <f t="shared" si="9"/>
        <v>2</v>
      </c>
      <c r="D19" s="33">
        <v>2</v>
      </c>
      <c r="E19" s="34"/>
      <c r="F19" s="34"/>
      <c r="G19" s="35"/>
      <c r="H19" s="333">
        <f t="shared" si="8"/>
        <v>7880000</v>
      </c>
      <c r="I19" s="298">
        <v>7000000</v>
      </c>
      <c r="J19" s="299">
        <v>100000</v>
      </c>
      <c r="K19" s="300">
        <v>220000</v>
      </c>
      <c r="L19" s="300">
        <v>120000</v>
      </c>
      <c r="M19" s="301">
        <v>440000</v>
      </c>
      <c r="N19" s="302"/>
    </row>
    <row r="20" spans="1:14" ht="19.5" customHeight="1" x14ac:dyDescent="0.2">
      <c r="A20" s="56" t="s">
        <v>53</v>
      </c>
      <c r="B20" s="275">
        <f t="shared" si="7"/>
        <v>141250000</v>
      </c>
      <c r="C20" s="32">
        <f t="shared" si="9"/>
        <v>25</v>
      </c>
      <c r="D20" s="33">
        <v>25</v>
      </c>
      <c r="E20" s="34"/>
      <c r="F20" s="34"/>
      <c r="G20" s="35"/>
      <c r="H20" s="333">
        <f t="shared" si="8"/>
        <v>5650000</v>
      </c>
      <c r="I20" s="298">
        <v>4400000</v>
      </c>
      <c r="J20" s="299">
        <v>220000</v>
      </c>
      <c r="K20" s="300">
        <v>330000</v>
      </c>
      <c r="L20" s="300">
        <v>300000</v>
      </c>
      <c r="M20" s="301">
        <v>400000</v>
      </c>
      <c r="N20" s="302"/>
    </row>
    <row r="21" spans="1:14" ht="19.5" customHeight="1" x14ac:dyDescent="0.2">
      <c r="A21" s="56" t="s">
        <v>73</v>
      </c>
      <c r="B21" s="275">
        <f t="shared" si="7"/>
        <v>0</v>
      </c>
      <c r="C21" s="32">
        <f t="shared" si="9"/>
        <v>4</v>
      </c>
      <c r="D21" s="33"/>
      <c r="E21" s="34">
        <v>4</v>
      </c>
      <c r="F21" s="34"/>
      <c r="G21" s="35"/>
      <c r="H21" s="333">
        <f t="shared" si="8"/>
        <v>0</v>
      </c>
      <c r="I21" s="298"/>
      <c r="J21" s="299"/>
      <c r="K21" s="300"/>
      <c r="L21" s="300"/>
      <c r="M21" s="301"/>
      <c r="N21" s="302"/>
    </row>
    <row r="22" spans="1:14" ht="19.5" customHeight="1" x14ac:dyDescent="0.2">
      <c r="A22" s="159" t="s">
        <v>54</v>
      </c>
      <c r="B22" s="280">
        <f>SUM(B23:B26)</f>
        <v>440340000</v>
      </c>
      <c r="C22" s="160">
        <f t="shared" si="9"/>
        <v>78</v>
      </c>
      <c r="D22" s="161">
        <f>SUM(D23:D26)</f>
        <v>72</v>
      </c>
      <c r="E22" s="162">
        <f t="shared" ref="E22:G22" si="10">SUM(E23:E26)</f>
        <v>6</v>
      </c>
      <c r="F22" s="162">
        <f t="shared" si="10"/>
        <v>0</v>
      </c>
      <c r="G22" s="163">
        <f t="shared" si="10"/>
        <v>0</v>
      </c>
      <c r="H22" s="337"/>
      <c r="I22" s="318"/>
      <c r="J22" s="319"/>
      <c r="K22" s="320"/>
      <c r="L22" s="320"/>
      <c r="M22" s="321"/>
      <c r="N22" s="322"/>
    </row>
    <row r="23" spans="1:14" ht="19.5" customHeight="1" x14ac:dyDescent="0.2">
      <c r="A23" s="64" t="s">
        <v>55</v>
      </c>
      <c r="B23" s="275">
        <f>C23*H23</f>
        <v>16280000</v>
      </c>
      <c r="C23" s="32">
        <f>SUM(D23:G23)</f>
        <v>2</v>
      </c>
      <c r="D23" s="65">
        <v>2</v>
      </c>
      <c r="E23" s="66"/>
      <c r="F23" s="66"/>
      <c r="G23" s="67"/>
      <c r="H23" s="338">
        <f t="shared" si="8"/>
        <v>8140000</v>
      </c>
      <c r="I23" s="323">
        <v>7000000</v>
      </c>
      <c r="J23" s="324">
        <v>70000</v>
      </c>
      <c r="K23" s="325">
        <v>300000</v>
      </c>
      <c r="L23" s="325">
        <v>220000</v>
      </c>
      <c r="M23" s="326">
        <v>550000</v>
      </c>
      <c r="N23" s="327"/>
    </row>
    <row r="24" spans="1:14" ht="19.5" customHeight="1" x14ac:dyDescent="0.2">
      <c r="A24" s="64" t="s">
        <v>52</v>
      </c>
      <c r="B24" s="275">
        <f>C24*H24</f>
        <v>47280000</v>
      </c>
      <c r="C24" s="32">
        <f>SUM(D24:G24)</f>
        <v>6</v>
      </c>
      <c r="D24" s="65">
        <v>6</v>
      </c>
      <c r="E24" s="66"/>
      <c r="F24" s="66"/>
      <c r="G24" s="67"/>
      <c r="H24" s="338">
        <f t="shared" si="8"/>
        <v>7880000</v>
      </c>
      <c r="I24" s="323">
        <v>7000000</v>
      </c>
      <c r="J24" s="324">
        <v>100000</v>
      </c>
      <c r="K24" s="325">
        <v>220000</v>
      </c>
      <c r="L24" s="325">
        <v>120000</v>
      </c>
      <c r="M24" s="326">
        <v>440000</v>
      </c>
      <c r="N24" s="327"/>
    </row>
    <row r="25" spans="1:14" ht="19.5" customHeight="1" x14ac:dyDescent="0.2">
      <c r="A25" s="56" t="s">
        <v>56</v>
      </c>
      <c r="B25" s="275">
        <f>C25*H25</f>
        <v>361600000</v>
      </c>
      <c r="C25" s="32">
        <f>SUM(D25:G25)</f>
        <v>64</v>
      </c>
      <c r="D25" s="33">
        <v>64</v>
      </c>
      <c r="E25" s="34"/>
      <c r="F25" s="34"/>
      <c r="G25" s="35"/>
      <c r="H25" s="333">
        <f t="shared" si="8"/>
        <v>5650000</v>
      </c>
      <c r="I25" s="298">
        <v>4400000</v>
      </c>
      <c r="J25" s="324">
        <v>220000</v>
      </c>
      <c r="K25" s="325">
        <v>330000</v>
      </c>
      <c r="L25" s="325">
        <v>300000</v>
      </c>
      <c r="M25" s="326">
        <v>400000</v>
      </c>
      <c r="N25" s="327"/>
    </row>
    <row r="26" spans="1:14" ht="19.5" customHeight="1" x14ac:dyDescent="0.2">
      <c r="A26" s="56" t="s">
        <v>72</v>
      </c>
      <c r="B26" s="275">
        <f>C26*H26</f>
        <v>15180000</v>
      </c>
      <c r="C26" s="32">
        <f>SUM(D26:G26)</f>
        <v>6</v>
      </c>
      <c r="D26" s="33"/>
      <c r="E26" s="34">
        <v>6</v>
      </c>
      <c r="F26" s="34"/>
      <c r="G26" s="35"/>
      <c r="H26" s="333">
        <f t="shared" si="8"/>
        <v>2530000</v>
      </c>
      <c r="I26" s="298">
        <v>2200000</v>
      </c>
      <c r="J26" s="324">
        <v>30000</v>
      </c>
      <c r="K26" s="325">
        <v>100000</v>
      </c>
      <c r="L26" s="325"/>
      <c r="M26" s="326">
        <v>200000</v>
      </c>
      <c r="N26" s="327"/>
    </row>
    <row r="27" spans="1:14" ht="19.5" customHeight="1" x14ac:dyDescent="0.2">
      <c r="A27" s="159" t="s">
        <v>57</v>
      </c>
      <c r="B27" s="281">
        <f>SUM(B28:B35)</f>
        <v>143780000</v>
      </c>
      <c r="C27" s="160">
        <f t="shared" ref="C27:C34" si="11">SUM(D27:G27)</f>
        <v>27</v>
      </c>
      <c r="D27" s="161">
        <f>SUM(D28:D35)</f>
        <v>23</v>
      </c>
      <c r="E27" s="162">
        <f t="shared" ref="E27:G27" si="12">SUM(E28:E35)</f>
        <v>4</v>
      </c>
      <c r="F27" s="162">
        <f t="shared" si="12"/>
        <v>0</v>
      </c>
      <c r="G27" s="163">
        <f t="shared" si="12"/>
        <v>0</v>
      </c>
      <c r="H27" s="337"/>
      <c r="I27" s="318"/>
      <c r="J27" s="319"/>
      <c r="K27" s="320"/>
      <c r="L27" s="320"/>
      <c r="M27" s="321"/>
      <c r="N27" s="322"/>
    </row>
    <row r="28" spans="1:14" ht="19.5" customHeight="1" x14ac:dyDescent="0.2">
      <c r="A28" s="64" t="s">
        <v>58</v>
      </c>
      <c r="B28" s="282">
        <f t="shared" si="7"/>
        <v>8140000</v>
      </c>
      <c r="C28" s="117">
        <f t="shared" si="11"/>
        <v>1</v>
      </c>
      <c r="D28" s="65">
        <v>1</v>
      </c>
      <c r="E28" s="66"/>
      <c r="F28" s="66"/>
      <c r="G28" s="67"/>
      <c r="H28" s="338">
        <f t="shared" si="8"/>
        <v>8140000</v>
      </c>
      <c r="I28" s="323">
        <v>7000000</v>
      </c>
      <c r="J28" s="324">
        <v>70000</v>
      </c>
      <c r="K28" s="325">
        <v>300000</v>
      </c>
      <c r="L28" s="325">
        <v>220000</v>
      </c>
      <c r="M28" s="326">
        <v>550000</v>
      </c>
      <c r="N28" s="327"/>
    </row>
    <row r="29" spans="1:14" ht="19.5" customHeight="1" x14ac:dyDescent="0.2">
      <c r="A29" s="64" t="s">
        <v>59</v>
      </c>
      <c r="B29" s="275">
        <f t="shared" si="7"/>
        <v>0</v>
      </c>
      <c r="C29" s="117">
        <f t="shared" si="11"/>
        <v>0</v>
      </c>
      <c r="D29" s="65"/>
      <c r="E29" s="66"/>
      <c r="F29" s="66"/>
      <c r="G29" s="67"/>
      <c r="H29" s="338">
        <f t="shared" si="8"/>
        <v>0</v>
      </c>
      <c r="I29" s="323"/>
      <c r="J29" s="324"/>
      <c r="K29" s="325"/>
      <c r="L29" s="325"/>
      <c r="M29" s="326"/>
      <c r="N29" s="327"/>
    </row>
    <row r="30" spans="1:14" ht="19.5" customHeight="1" x14ac:dyDescent="0.2">
      <c r="A30" s="64" t="s">
        <v>56</v>
      </c>
      <c r="B30" s="275">
        <f>C30*H30</f>
        <v>96050000</v>
      </c>
      <c r="C30" s="117">
        <f t="shared" si="11"/>
        <v>17</v>
      </c>
      <c r="D30" s="65">
        <v>17</v>
      </c>
      <c r="E30" s="66"/>
      <c r="F30" s="66"/>
      <c r="G30" s="67"/>
      <c r="H30" s="338">
        <f t="shared" si="8"/>
        <v>5650000</v>
      </c>
      <c r="I30" s="298">
        <v>4400000</v>
      </c>
      <c r="J30" s="324">
        <v>220000</v>
      </c>
      <c r="K30" s="325">
        <v>330000</v>
      </c>
      <c r="L30" s="325">
        <v>300000</v>
      </c>
      <c r="M30" s="326">
        <v>400000</v>
      </c>
      <c r="N30" s="327"/>
    </row>
    <row r="31" spans="1:14" ht="19.5" customHeight="1" x14ac:dyDescent="0.2">
      <c r="A31" s="64" t="s">
        <v>74</v>
      </c>
      <c r="B31" s="275">
        <f>C31*H31</f>
        <v>7590000</v>
      </c>
      <c r="C31" s="117">
        <f t="shared" si="11"/>
        <v>3</v>
      </c>
      <c r="D31" s="65"/>
      <c r="E31" s="66">
        <v>3</v>
      </c>
      <c r="F31" s="66"/>
      <c r="G31" s="67"/>
      <c r="H31" s="338">
        <f t="shared" si="8"/>
        <v>2530000</v>
      </c>
      <c r="I31" s="298">
        <v>2200000</v>
      </c>
      <c r="J31" s="324">
        <v>30000</v>
      </c>
      <c r="K31" s="325">
        <v>100000</v>
      </c>
      <c r="L31" s="325"/>
      <c r="M31" s="326">
        <v>200000</v>
      </c>
      <c r="N31" s="327"/>
    </row>
    <row r="32" spans="1:14" ht="19.5" customHeight="1" x14ac:dyDescent="0.2">
      <c r="A32" s="64" t="s">
        <v>60</v>
      </c>
      <c r="B32" s="275">
        <f t="shared" si="7"/>
        <v>11300000</v>
      </c>
      <c r="C32" s="117">
        <f t="shared" si="11"/>
        <v>2</v>
      </c>
      <c r="D32" s="65">
        <v>2</v>
      </c>
      <c r="E32" s="66"/>
      <c r="F32" s="66"/>
      <c r="G32" s="67"/>
      <c r="H32" s="338">
        <f t="shared" si="8"/>
        <v>5650000</v>
      </c>
      <c r="I32" s="298">
        <v>4400000</v>
      </c>
      <c r="J32" s="324">
        <v>220000</v>
      </c>
      <c r="K32" s="325">
        <v>330000</v>
      </c>
      <c r="L32" s="325">
        <v>300000</v>
      </c>
      <c r="M32" s="326">
        <v>400000</v>
      </c>
      <c r="N32" s="327"/>
    </row>
    <row r="33" spans="1:14" ht="19.5" customHeight="1" x14ac:dyDescent="0.2">
      <c r="A33" s="56" t="s">
        <v>61</v>
      </c>
      <c r="B33" s="275">
        <f t="shared" si="7"/>
        <v>11300000</v>
      </c>
      <c r="C33" s="32">
        <f t="shared" si="11"/>
        <v>2</v>
      </c>
      <c r="D33" s="33">
        <v>2</v>
      </c>
      <c r="E33" s="34"/>
      <c r="F33" s="34"/>
      <c r="G33" s="35"/>
      <c r="H33" s="333">
        <f t="shared" si="8"/>
        <v>5650000</v>
      </c>
      <c r="I33" s="298">
        <v>4400000</v>
      </c>
      <c r="J33" s="324">
        <v>220000</v>
      </c>
      <c r="K33" s="325">
        <v>330000</v>
      </c>
      <c r="L33" s="325">
        <v>300000</v>
      </c>
      <c r="M33" s="326">
        <v>400000</v>
      </c>
      <c r="N33" s="302"/>
    </row>
    <row r="34" spans="1:14" ht="19.5" customHeight="1" x14ac:dyDescent="0.2">
      <c r="A34" s="56" t="s">
        <v>62</v>
      </c>
      <c r="B34" s="275">
        <f>C34*H34</f>
        <v>5650000</v>
      </c>
      <c r="C34" s="32">
        <f t="shared" si="11"/>
        <v>1</v>
      </c>
      <c r="D34" s="33">
        <v>1</v>
      </c>
      <c r="E34" s="34"/>
      <c r="F34" s="34"/>
      <c r="G34" s="35"/>
      <c r="H34" s="333">
        <f t="shared" si="8"/>
        <v>5650000</v>
      </c>
      <c r="I34" s="298">
        <v>4400000</v>
      </c>
      <c r="J34" s="324">
        <v>220000</v>
      </c>
      <c r="K34" s="325">
        <v>330000</v>
      </c>
      <c r="L34" s="325">
        <v>300000</v>
      </c>
      <c r="M34" s="326">
        <v>400000</v>
      </c>
      <c r="N34" s="302"/>
    </row>
    <row r="35" spans="1:14" ht="19.5" customHeight="1" thickBot="1" x14ac:dyDescent="0.25">
      <c r="A35" s="57" t="s">
        <v>75</v>
      </c>
      <c r="B35" s="275">
        <f>C35*H35</f>
        <v>3750000</v>
      </c>
      <c r="C35" s="43">
        <f t="shared" ref="C35" si="13">SUM(D35:G35)</f>
        <v>1</v>
      </c>
      <c r="D35" s="44"/>
      <c r="E35" s="45">
        <v>1</v>
      </c>
      <c r="F35" s="45"/>
      <c r="G35" s="46"/>
      <c r="H35" s="334">
        <f t="shared" ref="H35" si="14">SUM(I35:N35)</f>
        <v>3750000</v>
      </c>
      <c r="I35" s="303">
        <v>2500000</v>
      </c>
      <c r="J35" s="304">
        <v>220000</v>
      </c>
      <c r="K35" s="305">
        <v>330000</v>
      </c>
      <c r="L35" s="305">
        <v>300000</v>
      </c>
      <c r="M35" s="306">
        <v>400000</v>
      </c>
      <c r="N35" s="307"/>
    </row>
    <row r="36" spans="1:14" s="4" customFormat="1" ht="25.5" customHeight="1" thickTop="1" thickBot="1" x14ac:dyDescent="0.25">
      <c r="A36" s="58" t="s">
        <v>79</v>
      </c>
      <c r="B36" s="277">
        <f>SUM(B37:B41)</f>
        <v>45284000</v>
      </c>
      <c r="C36" s="53">
        <f t="shared" ref="C36:G36" si="15">SUM(C37:C41)</f>
        <v>16</v>
      </c>
      <c r="D36" s="10">
        <f t="shared" si="15"/>
        <v>0</v>
      </c>
      <c r="E36" s="11">
        <f t="shared" si="15"/>
        <v>0</v>
      </c>
      <c r="F36" s="11">
        <f t="shared" si="15"/>
        <v>0</v>
      </c>
      <c r="G36" s="12">
        <f t="shared" si="15"/>
        <v>16</v>
      </c>
      <c r="H36" s="335"/>
      <c r="I36" s="308"/>
      <c r="J36" s="309"/>
      <c r="K36" s="310"/>
      <c r="L36" s="310"/>
      <c r="M36" s="311"/>
      <c r="N36" s="328"/>
    </row>
    <row r="37" spans="1:14" ht="19.5" customHeight="1" thickTop="1" x14ac:dyDescent="0.2">
      <c r="A37" s="55" t="s">
        <v>63</v>
      </c>
      <c r="B37" s="274">
        <f>C37*H37</f>
        <v>10080000</v>
      </c>
      <c r="C37" s="21">
        <f t="shared" ref="C37:C41" si="16">SUM(D37:G37)</f>
        <v>8</v>
      </c>
      <c r="D37" s="22"/>
      <c r="E37" s="23"/>
      <c r="F37" s="23"/>
      <c r="G37" s="24">
        <v>8</v>
      </c>
      <c r="H37" s="332">
        <f t="shared" ref="H37:H41" si="17">SUM(I37:N37)</f>
        <v>1260000</v>
      </c>
      <c r="I37" s="293">
        <v>900000</v>
      </c>
      <c r="J37" s="294">
        <v>120000</v>
      </c>
      <c r="K37" s="295">
        <v>120000</v>
      </c>
      <c r="L37" s="295"/>
      <c r="M37" s="296">
        <v>120000</v>
      </c>
      <c r="N37" s="297"/>
    </row>
    <row r="38" spans="1:14" ht="19.5" customHeight="1" x14ac:dyDescent="0.2">
      <c r="A38" s="56" t="s">
        <v>80</v>
      </c>
      <c r="B38" s="275">
        <f>C38*H38</f>
        <v>28000000</v>
      </c>
      <c r="C38" s="32">
        <f t="shared" si="16"/>
        <v>5</v>
      </c>
      <c r="D38" s="33"/>
      <c r="E38" s="34"/>
      <c r="F38" s="34"/>
      <c r="G38" s="35">
        <v>5</v>
      </c>
      <c r="H38" s="333">
        <f t="shared" si="17"/>
        <v>5600000</v>
      </c>
      <c r="I38" s="298">
        <v>4000000</v>
      </c>
      <c r="J38" s="299">
        <v>300000</v>
      </c>
      <c r="K38" s="300">
        <v>300000</v>
      </c>
      <c r="L38" s="300"/>
      <c r="M38" s="301">
        <v>1000000</v>
      </c>
      <c r="N38" s="302"/>
    </row>
    <row r="39" spans="1:14" ht="19.5" customHeight="1" x14ac:dyDescent="0.2">
      <c r="A39" s="56" t="s">
        <v>64</v>
      </c>
      <c r="B39" s="275">
        <f>C39*H39</f>
        <v>1780000</v>
      </c>
      <c r="C39" s="32">
        <f t="shared" si="16"/>
        <v>1</v>
      </c>
      <c r="D39" s="33"/>
      <c r="E39" s="34"/>
      <c r="F39" s="34"/>
      <c r="G39" s="35">
        <v>1</v>
      </c>
      <c r="H39" s="333">
        <f t="shared" si="17"/>
        <v>1780000</v>
      </c>
      <c r="I39" s="298">
        <v>1200000</v>
      </c>
      <c r="J39" s="299">
        <v>120000</v>
      </c>
      <c r="K39" s="300">
        <v>100000</v>
      </c>
      <c r="L39" s="300"/>
      <c r="M39" s="301">
        <v>360000</v>
      </c>
      <c r="N39" s="302"/>
    </row>
    <row r="40" spans="1:14" ht="19.5" customHeight="1" x14ac:dyDescent="0.2">
      <c r="A40" s="56" t="s">
        <v>45</v>
      </c>
      <c r="B40" s="275">
        <f>C40*H40</f>
        <v>5424000</v>
      </c>
      <c r="C40" s="32">
        <f t="shared" si="16"/>
        <v>2</v>
      </c>
      <c r="D40" s="65"/>
      <c r="E40" s="66"/>
      <c r="F40" s="66"/>
      <c r="G40" s="67">
        <v>2</v>
      </c>
      <c r="H40" s="333">
        <f t="shared" si="17"/>
        <v>2712000</v>
      </c>
      <c r="I40" s="298">
        <v>2300000</v>
      </c>
      <c r="J40" s="299">
        <v>12000</v>
      </c>
      <c r="K40" s="300">
        <v>250000</v>
      </c>
      <c r="L40" s="300">
        <v>0</v>
      </c>
      <c r="M40" s="301">
        <v>150000</v>
      </c>
      <c r="N40" s="327"/>
    </row>
    <row r="41" spans="1:14" ht="19.5" customHeight="1" thickBot="1" x14ac:dyDescent="0.25">
      <c r="A41" s="57"/>
      <c r="B41" s="276">
        <f>C41*H41</f>
        <v>0</v>
      </c>
      <c r="C41" s="43">
        <f t="shared" si="16"/>
        <v>0</v>
      </c>
      <c r="D41" s="44"/>
      <c r="E41" s="45"/>
      <c r="F41" s="45"/>
      <c r="G41" s="46"/>
      <c r="H41" s="334">
        <f t="shared" si="17"/>
        <v>0</v>
      </c>
      <c r="I41" s="303"/>
      <c r="J41" s="304"/>
      <c r="K41" s="305"/>
      <c r="L41" s="305"/>
      <c r="M41" s="306"/>
      <c r="N41" s="307"/>
    </row>
    <row r="42" spans="1:14" s="77" customFormat="1" ht="19.95" customHeight="1" thickTop="1" x14ac:dyDescent="0.2">
      <c r="A42" s="73" t="s">
        <v>18</v>
      </c>
      <c r="B42" s="74"/>
      <c r="C42" s="74"/>
      <c r="D42" s="74"/>
      <c r="E42" s="74"/>
      <c r="F42" s="74"/>
      <c r="G42" s="74"/>
      <c r="H42" s="74"/>
      <c r="I42" s="75"/>
      <c r="J42" s="75"/>
      <c r="K42" s="75"/>
      <c r="L42" s="75"/>
      <c r="M42" s="75"/>
      <c r="N42" s="76"/>
    </row>
    <row r="43" spans="1:14" ht="19.95" customHeight="1" x14ac:dyDescent="0.2">
      <c r="A43" s="78" t="s">
        <v>66</v>
      </c>
    </row>
    <row r="44" spans="1:14" ht="19.95" customHeight="1" x14ac:dyDescent="0.2">
      <c r="A44" s="78" t="s">
        <v>65</v>
      </c>
    </row>
    <row r="45" spans="1:14" ht="21.75" customHeight="1" x14ac:dyDescent="0.2">
      <c r="A45" s="364" t="s">
        <v>248</v>
      </c>
      <c r="B45" s="345"/>
      <c r="C45" s="345"/>
      <c r="D45" s="345"/>
      <c r="E45" s="345"/>
      <c r="F45" s="345"/>
      <c r="G45" s="345"/>
      <c r="H45" s="345"/>
      <c r="I45" s="346"/>
    </row>
  </sheetData>
  <mergeCells count="6">
    <mergeCell ref="I2:N2"/>
    <mergeCell ref="A2:A3"/>
    <mergeCell ref="B2:B3"/>
    <mergeCell ref="C2:C3"/>
    <mergeCell ref="D2:G2"/>
    <mergeCell ref="H2:H3"/>
  </mergeCells>
  <phoneticPr fontId="1"/>
  <dataValidations count="1">
    <dataValidation imeMode="off" allowBlank="1" showInputMessage="1" showErrorMessage="1" sqref="B7:N14 C17:N35 B28:B35 B17:B26 B37:N41"/>
  </dataValidations>
  <printOptions horizontalCentered="1"/>
  <pageMargins left="0.59055118110236227" right="0.59055118110236227" top="0.9055118110236221" bottom="0.47244094488188981" header="0.51181102362204722" footer="0.51181102362204722"/>
  <pageSetup paperSize="9" scale="58" orientation="landscape" r:id="rId1"/>
  <headerFooter alignWithMargins="0"/>
  <rowBreaks count="1" manualBreakCount="1">
    <brk id="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view="pageBreakPreview" zoomScaleNormal="100" zoomScaleSheetLayoutView="100" workbookViewId="0">
      <selection activeCell="B8" sqref="B8"/>
    </sheetView>
  </sheetViews>
  <sheetFormatPr defaultRowHeight="16.5" customHeight="1" x14ac:dyDescent="0.2"/>
  <cols>
    <col min="1" max="1" width="29.296875" bestFit="1" customWidth="1"/>
    <col min="2" max="2" width="15.19921875" style="81" customWidth="1"/>
    <col min="3" max="3" width="27.5" customWidth="1"/>
  </cols>
  <sheetData>
    <row r="1" spans="1:3" ht="16.5" customHeight="1" x14ac:dyDescent="0.2">
      <c r="A1" s="190" t="s">
        <v>82</v>
      </c>
      <c r="C1" s="98" t="s">
        <v>39</v>
      </c>
    </row>
    <row r="3" spans="1:3" ht="18" customHeight="1" x14ac:dyDescent="0.2">
      <c r="A3" s="96" t="s">
        <v>36</v>
      </c>
      <c r="C3" s="97" t="s">
        <v>32</v>
      </c>
    </row>
    <row r="4" spans="1:3" s="1" customFormat="1" ht="18" customHeight="1" x14ac:dyDescent="0.2">
      <c r="A4" s="85" t="s">
        <v>19</v>
      </c>
      <c r="B4" s="86" t="s">
        <v>27</v>
      </c>
      <c r="C4" s="85" t="s">
        <v>25</v>
      </c>
    </row>
    <row r="5" spans="1:3" ht="18" customHeight="1" x14ac:dyDescent="0.2">
      <c r="A5" s="83"/>
      <c r="B5" s="84"/>
      <c r="C5" s="83"/>
    </row>
    <row r="6" spans="1:3" ht="18" customHeight="1" x14ac:dyDescent="0.2">
      <c r="A6" s="83"/>
      <c r="B6" s="84"/>
      <c r="C6" s="83"/>
    </row>
    <row r="7" spans="1:3" ht="18" customHeight="1" x14ac:dyDescent="0.2">
      <c r="A7" s="83"/>
      <c r="B7" s="84"/>
      <c r="C7" s="83"/>
    </row>
    <row r="8" spans="1:3" ht="18" customHeight="1" x14ac:dyDescent="0.2">
      <c r="A8" s="83"/>
      <c r="B8" s="84"/>
      <c r="C8" s="83"/>
    </row>
    <row r="9" spans="1:3" ht="18" customHeight="1" x14ac:dyDescent="0.2">
      <c r="A9" s="83"/>
      <c r="B9" s="84"/>
      <c r="C9" s="83"/>
    </row>
    <row r="10" spans="1:3" ht="18" customHeight="1" x14ac:dyDescent="0.2">
      <c r="A10" s="83"/>
      <c r="B10" s="84"/>
      <c r="C10" s="83"/>
    </row>
    <row r="11" spans="1:3" ht="18" customHeight="1" x14ac:dyDescent="0.2">
      <c r="A11" s="83"/>
      <c r="B11" s="84"/>
      <c r="C11" s="83"/>
    </row>
    <row r="12" spans="1:3" ht="18" customHeight="1" x14ac:dyDescent="0.2">
      <c r="A12" s="83"/>
      <c r="B12" s="84"/>
      <c r="C12" s="83"/>
    </row>
    <row r="13" spans="1:3" ht="18" customHeight="1" x14ac:dyDescent="0.2">
      <c r="A13" s="83"/>
      <c r="B13" s="84"/>
      <c r="C13" s="83"/>
    </row>
    <row r="14" spans="1:3" ht="18" customHeight="1" x14ac:dyDescent="0.2">
      <c r="A14" s="83"/>
      <c r="B14" s="84"/>
      <c r="C14" s="83"/>
    </row>
    <row r="15" spans="1:3" ht="18" customHeight="1" x14ac:dyDescent="0.2">
      <c r="A15" s="82" t="s">
        <v>20</v>
      </c>
      <c r="B15" s="84">
        <f>SUM(B5:B14)</f>
        <v>0</v>
      </c>
      <c r="C15" s="83"/>
    </row>
    <row r="16" spans="1:3" ht="18" customHeight="1" x14ac:dyDescent="0.2"/>
    <row r="17" spans="1:3" ht="18" customHeight="1" x14ac:dyDescent="0.2">
      <c r="A17" s="96" t="s">
        <v>37</v>
      </c>
      <c r="C17" s="97" t="s">
        <v>32</v>
      </c>
    </row>
    <row r="18" spans="1:3" s="1" customFormat="1" ht="18" customHeight="1" x14ac:dyDescent="0.2">
      <c r="A18" s="85" t="s">
        <v>26</v>
      </c>
      <c r="B18" s="86" t="s">
        <v>27</v>
      </c>
      <c r="C18" s="85" t="s">
        <v>25</v>
      </c>
    </row>
    <row r="19" spans="1:3" ht="18" customHeight="1" x14ac:dyDescent="0.2">
      <c r="A19" s="83" t="s">
        <v>0</v>
      </c>
      <c r="B19" s="84">
        <f>SUM(B20:B25)</f>
        <v>0</v>
      </c>
      <c r="C19" s="83"/>
    </row>
    <row r="20" spans="1:3" ht="18" customHeight="1" x14ac:dyDescent="0.2">
      <c r="A20" s="94"/>
      <c r="B20" s="95"/>
      <c r="C20" s="94"/>
    </row>
    <row r="21" spans="1:3" ht="18" customHeight="1" x14ac:dyDescent="0.2">
      <c r="A21" s="90"/>
      <c r="B21" s="91"/>
      <c r="C21" s="90"/>
    </row>
    <row r="22" spans="1:3" ht="18" customHeight="1" x14ac:dyDescent="0.2">
      <c r="A22" s="90"/>
      <c r="B22" s="91"/>
      <c r="C22" s="90"/>
    </row>
    <row r="23" spans="1:3" ht="18" customHeight="1" x14ac:dyDescent="0.2">
      <c r="A23" s="90"/>
      <c r="B23" s="91"/>
      <c r="C23" s="90"/>
    </row>
    <row r="24" spans="1:3" ht="18" customHeight="1" x14ac:dyDescent="0.2">
      <c r="A24" s="90"/>
      <c r="B24" s="91"/>
      <c r="C24" s="90"/>
    </row>
    <row r="25" spans="1:3" ht="18" customHeight="1" x14ac:dyDescent="0.2">
      <c r="A25" s="92"/>
      <c r="B25" s="93"/>
      <c r="C25" s="92"/>
    </row>
    <row r="26" spans="1:3" ht="18" customHeight="1" x14ac:dyDescent="0.2">
      <c r="A26" s="83" t="s">
        <v>29</v>
      </c>
      <c r="B26" s="84">
        <f>SUM(B27:B36)</f>
        <v>0</v>
      </c>
      <c r="C26" s="83"/>
    </row>
    <row r="27" spans="1:3" ht="18" customHeight="1" x14ac:dyDescent="0.2">
      <c r="A27" s="94"/>
      <c r="B27" s="95"/>
      <c r="C27" s="94"/>
    </row>
    <row r="28" spans="1:3" ht="18" customHeight="1" x14ac:dyDescent="0.2">
      <c r="A28" s="90"/>
      <c r="B28" s="91"/>
      <c r="C28" s="90"/>
    </row>
    <row r="29" spans="1:3" ht="18" customHeight="1" x14ac:dyDescent="0.2">
      <c r="A29" s="90"/>
      <c r="B29" s="91"/>
      <c r="C29" s="90"/>
    </row>
    <row r="30" spans="1:3" ht="18" customHeight="1" x14ac:dyDescent="0.2">
      <c r="A30" s="90"/>
      <c r="B30" s="91"/>
      <c r="C30" s="90"/>
    </row>
    <row r="31" spans="1:3" ht="18" customHeight="1" x14ac:dyDescent="0.2">
      <c r="A31" s="90"/>
      <c r="B31" s="91"/>
      <c r="C31" s="90"/>
    </row>
    <row r="32" spans="1:3" ht="18" customHeight="1" x14ac:dyDescent="0.2">
      <c r="A32" s="90"/>
      <c r="B32" s="91"/>
      <c r="C32" s="90"/>
    </row>
    <row r="33" spans="1:3" ht="18" customHeight="1" x14ac:dyDescent="0.2">
      <c r="A33" s="90"/>
      <c r="B33" s="91"/>
      <c r="C33" s="90"/>
    </row>
    <row r="34" spans="1:3" ht="18" customHeight="1" x14ac:dyDescent="0.2">
      <c r="A34" s="90"/>
      <c r="B34" s="91"/>
      <c r="C34" s="90"/>
    </row>
    <row r="35" spans="1:3" ht="18" customHeight="1" x14ac:dyDescent="0.2">
      <c r="A35" s="90"/>
      <c r="B35" s="91"/>
      <c r="C35" s="90"/>
    </row>
    <row r="36" spans="1:3" ht="18" customHeight="1" x14ac:dyDescent="0.2">
      <c r="A36" s="92"/>
      <c r="B36" s="93"/>
      <c r="C36" s="92"/>
    </row>
    <row r="37" spans="1:3" ht="18" customHeight="1" x14ac:dyDescent="0.2">
      <c r="A37" s="82" t="s">
        <v>20</v>
      </c>
      <c r="B37" s="84">
        <f>SUM(B19,B26)</f>
        <v>0</v>
      </c>
      <c r="C37" s="83"/>
    </row>
    <row r="38" spans="1:3" ht="18" customHeight="1" x14ac:dyDescent="0.2"/>
    <row r="39" spans="1:3" ht="18" customHeight="1" x14ac:dyDescent="0.2">
      <c r="A39" s="96" t="s">
        <v>38</v>
      </c>
      <c r="C39" s="97" t="s">
        <v>32</v>
      </c>
    </row>
    <row r="40" spans="1:3" ht="18" customHeight="1" x14ac:dyDescent="0.2">
      <c r="A40" s="85" t="s">
        <v>26</v>
      </c>
      <c r="B40" s="86" t="s">
        <v>27</v>
      </c>
      <c r="C40" s="85" t="s">
        <v>25</v>
      </c>
    </row>
    <row r="41" spans="1:3" ht="18" customHeight="1" x14ac:dyDescent="0.2">
      <c r="A41" s="83" t="s">
        <v>0</v>
      </c>
      <c r="B41" s="84">
        <f>SUM(B42:B44)</f>
        <v>0</v>
      </c>
      <c r="C41" s="83"/>
    </row>
    <row r="42" spans="1:3" ht="18" customHeight="1" x14ac:dyDescent="0.2">
      <c r="A42" s="94"/>
      <c r="B42" s="95"/>
      <c r="C42" s="94"/>
    </row>
    <row r="43" spans="1:3" ht="18" customHeight="1" x14ac:dyDescent="0.2">
      <c r="A43" s="90"/>
      <c r="B43" s="91"/>
      <c r="C43" s="90"/>
    </row>
    <row r="44" spans="1:3" ht="18" customHeight="1" x14ac:dyDescent="0.2">
      <c r="A44" s="92"/>
      <c r="B44" s="93"/>
      <c r="C44" s="92"/>
    </row>
    <row r="45" spans="1:3" ht="18" customHeight="1" x14ac:dyDescent="0.2">
      <c r="A45" s="83" t="s">
        <v>29</v>
      </c>
      <c r="B45" s="84">
        <f>SUM(B46:B49)</f>
        <v>0</v>
      </c>
      <c r="C45" s="83"/>
    </row>
    <row r="46" spans="1:3" ht="18" customHeight="1" x14ac:dyDescent="0.2">
      <c r="A46" s="94"/>
      <c r="B46" s="95"/>
      <c r="C46" s="94"/>
    </row>
    <row r="47" spans="1:3" ht="18" customHeight="1" x14ac:dyDescent="0.2">
      <c r="A47" s="90"/>
      <c r="B47" s="91"/>
      <c r="C47" s="90"/>
    </row>
    <row r="48" spans="1:3" ht="18" customHeight="1" x14ac:dyDescent="0.2">
      <c r="A48" s="90"/>
      <c r="B48" s="91"/>
      <c r="C48" s="90"/>
    </row>
    <row r="49" spans="1:3" ht="18" customHeight="1" x14ac:dyDescent="0.2">
      <c r="A49" s="92"/>
      <c r="B49" s="93"/>
      <c r="C49" s="92"/>
    </row>
    <row r="50" spans="1:3" ht="18" customHeight="1" x14ac:dyDescent="0.2">
      <c r="A50" s="82" t="s">
        <v>20</v>
      </c>
      <c r="B50" s="84">
        <f>SUM(B41,B45)</f>
        <v>0</v>
      </c>
      <c r="C50" s="83"/>
    </row>
  </sheetData>
  <phoneticPr fontId="1"/>
  <dataValidations count="1">
    <dataValidation imeMode="off" allowBlank="1" showInputMessage="1" showErrorMessage="1" sqref="B5:B15"/>
  </dataValidations>
  <pageMargins left="0.9055118110236221" right="0.9055118110236221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様式４（収支計画書）</vt:lpstr>
      <vt:lpstr>様式４－１利用料(収入)内訳 (提出用)</vt:lpstr>
      <vt:lpstr>様式４－１利用料(収入)内訳 (記載例)</vt:lpstr>
      <vt:lpstr>様式４－２人件費内訳（提出用）</vt:lpstr>
      <vt:lpstr>様式４－２人件費内訳（記入例)</vt:lpstr>
      <vt:lpstr>様式４－３委託費内訳</vt:lpstr>
      <vt:lpstr>'様式４－２人件費内訳（記入例)'!Print_Area</vt:lpstr>
      <vt:lpstr>'様式４－２人件費内訳（提出用）'!Print_Area</vt:lpstr>
      <vt:lpstr>'様式４（収支計画書）'!Print_Titles</vt:lpstr>
      <vt:lpstr>'様式４－１利用料(収入)内訳 (記載例)'!Print_Titles</vt:lpstr>
      <vt:lpstr>'様式４－１利用料(収入)内訳 (提出用)'!Print_Titles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2022-01-18T06:01:14Z</cp:lastPrinted>
  <dcterms:created xsi:type="dcterms:W3CDTF">2014-02-14T00:21:30Z</dcterms:created>
  <dcterms:modified xsi:type="dcterms:W3CDTF">2022-03-04T06:49:08Z</dcterms:modified>
</cp:coreProperties>
</file>